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085" windowWidth="14805" windowHeight="6030"/>
  </bookViews>
  <sheets>
    <sheet name="Всего-дор" sheetId="4" r:id="rId1"/>
  </sheets>
  <definedNames>
    <definedName name="_xlnm.Print_Titles" localSheetId="0">'Всего-дор'!$12:$12</definedName>
    <definedName name="_xlnm.Print_Area" localSheetId="0">'Всего-дор'!$A$1:$AA$414</definedName>
  </definedNames>
  <calcPr calcId="145621"/>
</workbook>
</file>

<file path=xl/calcChain.xml><?xml version="1.0" encoding="utf-8"?>
<calcChain xmlns="http://schemas.openxmlformats.org/spreadsheetml/2006/main">
  <c r="X376" i="4" l="1"/>
  <c r="X175" i="4" l="1"/>
  <c r="X114" i="4" l="1"/>
  <c r="X121" i="4"/>
  <c r="X117" i="4"/>
  <c r="X169" i="4"/>
  <c r="Z104" i="4" l="1"/>
  <c r="Z103" i="4"/>
  <c r="Z99" i="4"/>
  <c r="Z98" i="4"/>
  <c r="Y383" i="4"/>
  <c r="X383" i="4"/>
  <c r="X378" i="4" l="1"/>
  <c r="Z126" i="4" l="1"/>
  <c r="Z127" i="4"/>
  <c r="X127" i="4"/>
  <c r="Z130" i="4"/>
  <c r="X145" i="4"/>
  <c r="X171" i="4"/>
  <c r="X197" i="4" l="1"/>
  <c r="X193" i="4"/>
  <c r="X190" i="4"/>
  <c r="X183" i="4"/>
  <c r="Z131" i="4"/>
  <c r="X144" i="4"/>
  <c r="Z144" i="4" s="1"/>
  <c r="X143" i="4"/>
  <c r="Z143" i="4" s="1"/>
  <c r="X131" i="4"/>
  <c r="X132" i="4"/>
  <c r="X150" i="4"/>
  <c r="Z150" i="4"/>
  <c r="Z163" i="4"/>
  <c r="Z162" i="4"/>
  <c r="X107" i="4"/>
  <c r="X106" i="4"/>
  <c r="X102" i="4"/>
  <c r="X101" i="4"/>
  <c r="X93" i="4"/>
  <c r="X90" i="4"/>
  <c r="X89" i="4"/>
  <c r="Z118" i="4" l="1"/>
  <c r="Z117" i="4"/>
  <c r="Z116" i="4"/>
  <c r="X110" i="4" l="1"/>
  <c r="Y20" i="4" l="1"/>
  <c r="Y175" i="4"/>
  <c r="Y114" i="4"/>
  <c r="Y113" i="4" s="1"/>
  <c r="Y170" i="4"/>
  <c r="Z101" i="4"/>
  <c r="Y100" i="4"/>
  <c r="Z95" i="4"/>
  <c r="Z96" i="4"/>
  <c r="Y95" i="4"/>
  <c r="Y39" i="4"/>
  <c r="Z43" i="4"/>
  <c r="X368" i="4" l="1"/>
  <c r="Z372" i="4"/>
  <c r="Z373" i="4"/>
  <c r="Z374" i="4"/>
  <c r="X201" i="4"/>
  <c r="Y168" i="4"/>
  <c r="Y109" i="4" s="1"/>
  <c r="X168" i="4"/>
  <c r="X170" i="4"/>
  <c r="Z170" i="4"/>
  <c r="Z123" i="4"/>
  <c r="Z122" i="4"/>
  <c r="Z121" i="4"/>
  <c r="Z120" i="4"/>
  <c r="X113" i="4"/>
  <c r="X83" i="4"/>
  <c r="X79" i="4" s="1"/>
  <c r="Z82" i="4"/>
  <c r="X100" i="4"/>
  <c r="Z102" i="4"/>
  <c r="X105" i="4"/>
  <c r="Z107" i="4"/>
  <c r="X109" i="4" l="1"/>
  <c r="Z97" i="4"/>
  <c r="X95" i="4"/>
  <c r="X96" i="4"/>
  <c r="Z36" i="4" l="1"/>
  <c r="Y27" i="4" l="1"/>
  <c r="X27" i="4"/>
  <c r="W27" i="4"/>
  <c r="U24" i="4"/>
  <c r="U25" i="4"/>
  <c r="V293" i="4"/>
  <c r="V279" i="4"/>
  <c r="V270" i="4"/>
  <c r="V230" i="4"/>
  <c r="V39" i="4"/>
  <c r="Z119" i="4" l="1"/>
  <c r="Z129" i="4" l="1"/>
  <c r="W378" i="4"/>
  <c r="W197" i="4"/>
  <c r="W193" i="4"/>
  <c r="W175" i="4"/>
  <c r="W161" i="4"/>
  <c r="W151" i="4"/>
  <c r="W183" i="4"/>
  <c r="W114" i="4"/>
  <c r="W180" i="4"/>
  <c r="W89" i="4"/>
  <c r="W75" i="4"/>
  <c r="W83" i="4"/>
  <c r="Z91" i="4" l="1"/>
  <c r="X24" i="4" l="1"/>
  <c r="Z87" i="4"/>
  <c r="Z92" i="4"/>
  <c r="Y24" i="4"/>
  <c r="Z45" i="4"/>
  <c r="Z42" i="4"/>
  <c r="Z214" i="4" l="1"/>
  <c r="V216" i="4"/>
  <c r="Y216" i="4"/>
  <c r="Z217" i="4"/>
  <c r="Z213" i="4"/>
  <c r="Y206" i="4" l="1"/>
  <c r="Y208" i="4"/>
  <c r="Y205" i="4" s="1"/>
  <c r="Y112" i="4"/>
  <c r="Z171" i="4"/>
  <c r="Z169" i="4"/>
  <c r="Z168" i="4" s="1"/>
  <c r="X112" i="4"/>
  <c r="Z112" i="4" s="1"/>
  <c r="Z108" i="4" l="1"/>
  <c r="Z106" i="4"/>
  <c r="Z105" i="4" s="1"/>
  <c r="Z100" i="4"/>
  <c r="Z94" i="4"/>
  <c r="X88" i="4"/>
  <c r="X23" i="4" s="1"/>
  <c r="Z93" i="4"/>
  <c r="W190" i="4" l="1"/>
  <c r="W24" i="4" l="1"/>
  <c r="W186" i="4" l="1"/>
  <c r="W216" i="4" l="1"/>
  <c r="Z216" i="4" s="1"/>
  <c r="W142" i="4"/>
  <c r="W203" i="4"/>
  <c r="Z128" i="4" l="1"/>
  <c r="Z167" i="4"/>
  <c r="Y182" i="4"/>
  <c r="X182" i="4"/>
  <c r="W111" i="4" l="1"/>
  <c r="W21" i="4" s="1"/>
  <c r="X21" i="4"/>
  <c r="Y111" i="4"/>
  <c r="Y21" i="4" s="1"/>
  <c r="W116" i="4"/>
  <c r="W113" i="4" s="1"/>
  <c r="X377" i="4"/>
  <c r="X336" i="4" s="1"/>
  <c r="Y378" i="4"/>
  <c r="Y377" i="4" s="1"/>
  <c r="Z21" i="4" l="1"/>
  <c r="Z111" i="4"/>
  <c r="Z142" i="4" l="1"/>
  <c r="Z141" i="4"/>
  <c r="Z200" i="4"/>
  <c r="Z196" i="4"/>
  <c r="Z219" i="4"/>
  <c r="Z218" i="4"/>
  <c r="W201" i="4"/>
  <c r="Z161" i="4"/>
  <c r="Z160" i="4" l="1"/>
  <c r="W150" i="4"/>
  <c r="W131" i="4" s="1"/>
  <c r="W379" i="4"/>
  <c r="W377" i="4" s="1"/>
  <c r="Y23" i="4" l="1"/>
  <c r="Z30" i="4"/>
  <c r="W88" i="4"/>
  <c r="Z88" i="4" s="1"/>
  <c r="Z89" i="4"/>
  <c r="Z86" i="4"/>
  <c r="W79" i="4"/>
  <c r="Z84" i="4"/>
  <c r="W76" i="4"/>
  <c r="W70" i="4" s="1"/>
  <c r="Z90" i="4" l="1"/>
  <c r="Z83" i="4"/>
  <c r="W23" i="4"/>
  <c r="Z74" i="4"/>
  <c r="W182" i="4" l="1"/>
  <c r="V237" i="4" l="1"/>
  <c r="V236" i="4" s="1"/>
  <c r="V175" i="4" l="1"/>
  <c r="V201" i="4"/>
  <c r="V114" i="4"/>
  <c r="V113" i="4" s="1"/>
  <c r="V183" i="4"/>
  <c r="V184" i="4"/>
  <c r="V154" i="4" l="1"/>
  <c r="V151" i="4"/>
  <c r="V252" i="4" l="1"/>
  <c r="V226" i="4" s="1"/>
  <c r="V250" i="4"/>
  <c r="V249" i="4" l="1"/>
  <c r="V71" i="4" l="1"/>
  <c r="V73" i="4"/>
  <c r="V228" i="4" l="1"/>
  <c r="Z228" i="4" s="1"/>
  <c r="V212" i="4" l="1"/>
  <c r="Z220" i="4"/>
  <c r="Z254" i="4"/>
  <c r="V242" i="4"/>
  <c r="Z247" i="4"/>
  <c r="Z240" i="4"/>
  <c r="Z234" i="4"/>
  <c r="Z211" i="4"/>
  <c r="Z185" i="4"/>
  <c r="Z177" i="4"/>
  <c r="V379" i="4" l="1"/>
  <c r="V28" i="4"/>
  <c r="Z140" i="4"/>
  <c r="Z159" i="4"/>
  <c r="V209" i="4" l="1"/>
  <c r="V208" i="4" s="1"/>
  <c r="V174" i="4"/>
  <c r="V193" i="4"/>
  <c r="V155" i="4"/>
  <c r="V203" i="4" l="1"/>
  <c r="V182" i="4"/>
  <c r="Y25" i="4" l="1"/>
  <c r="Y15" i="4" s="1"/>
  <c r="Z77" i="4"/>
  <c r="Z46" i="4"/>
  <c r="Z34" i="4"/>
  <c r="Z35" i="4"/>
  <c r="Z76" i="4"/>
  <c r="Z75" i="4"/>
  <c r="Z29" i="4"/>
  <c r="Z367" i="4" l="1"/>
  <c r="W145" i="4"/>
  <c r="Z32" i="4" l="1"/>
  <c r="V383" i="4" l="1"/>
  <c r="V257" i="4"/>
  <c r="Z78" i="4" l="1"/>
  <c r="V158" i="4" l="1"/>
  <c r="V150" i="4" s="1"/>
  <c r="V132" i="4"/>
  <c r="V138" i="4"/>
  <c r="V139" i="4" l="1"/>
  <c r="Z139" i="4" s="1"/>
  <c r="V197" i="4"/>
  <c r="V227" i="4"/>
  <c r="Z227" i="4" s="1"/>
  <c r="V224" i="4"/>
  <c r="T145" i="4"/>
  <c r="V145" i="4"/>
  <c r="V136" i="4"/>
  <c r="Z136" i="4" s="1"/>
  <c r="V137" i="4"/>
  <c r="W174" i="4"/>
  <c r="X174" i="4"/>
  <c r="Y174" i="4"/>
  <c r="Z176" i="4"/>
  <c r="U175" i="4"/>
  <c r="T175" i="4"/>
  <c r="Z210" i="4"/>
  <c r="Z209" i="4"/>
  <c r="U207" i="4"/>
  <c r="Z207" i="4" s="1"/>
  <c r="Z184" i="4"/>
  <c r="U183" i="4"/>
  <c r="T183" i="4"/>
  <c r="Z158" i="4"/>
  <c r="Z115" i="4"/>
  <c r="Z138" i="4"/>
  <c r="V81" i="4"/>
  <c r="V79" i="4" s="1"/>
  <c r="Z79" i="4" s="1"/>
  <c r="Z80" i="4"/>
  <c r="Z137" i="4" l="1"/>
  <c r="Z208" i="4"/>
  <c r="V206" i="4"/>
  <c r="Z206" i="4" s="1"/>
  <c r="Z175" i="4"/>
  <c r="Z174" i="4" s="1"/>
  <c r="U205" i="4"/>
  <c r="Z183" i="4"/>
  <c r="V205" i="4" l="1"/>
  <c r="Z205" i="4" s="1"/>
  <c r="Z157" i="4"/>
  <c r="Z156" i="4"/>
  <c r="Z155" i="4"/>
  <c r="Z85" i="4"/>
  <c r="V70" i="4"/>
  <c r="Z71" i="4"/>
  <c r="Z72" i="4"/>
  <c r="Z73" i="4"/>
  <c r="Z253" i="4"/>
  <c r="Z246" i="4"/>
  <c r="Z239" i="4"/>
  <c r="Z233" i="4"/>
  <c r="Z70" i="4" l="1"/>
  <c r="Z81" i="4"/>
  <c r="Z334" i="4" l="1"/>
  <c r="Z333" i="4"/>
  <c r="Z332" i="4"/>
  <c r="Z331" i="4"/>
  <c r="V330" i="4"/>
  <c r="Z330" i="4" s="1"/>
  <c r="Z329" i="4"/>
  <c r="Z328" i="4"/>
  <c r="Z327" i="4"/>
  <c r="Z326" i="4"/>
  <c r="V325" i="4"/>
  <c r="Z325" i="4" s="1"/>
  <c r="Z324" i="4"/>
  <c r="Z323" i="4"/>
  <c r="Z322" i="4"/>
  <c r="Z321" i="4"/>
  <c r="V320" i="4"/>
  <c r="Z320" i="4" s="1"/>
  <c r="Z319" i="4"/>
  <c r="Z318" i="4"/>
  <c r="Z317" i="4"/>
  <c r="Z316" i="4"/>
  <c r="V315" i="4"/>
  <c r="Z315" i="4" s="1"/>
  <c r="Z314" i="4"/>
  <c r="Z313" i="4"/>
  <c r="Z312" i="4"/>
  <c r="Z311" i="4"/>
  <c r="Z310" i="4"/>
  <c r="V309" i="4"/>
  <c r="Z309" i="4" s="1"/>
  <c r="Z308" i="4"/>
  <c r="Z307" i="4"/>
  <c r="Z306" i="4"/>
  <c r="Z305" i="4"/>
  <c r="Z304" i="4"/>
  <c r="V303" i="4"/>
  <c r="Z303" i="4" s="1"/>
  <c r="Z296" i="4"/>
  <c r="Z294" i="4"/>
  <c r="Z295" i="4"/>
  <c r="Z292" i="4"/>
  <c r="Z289" i="4"/>
  <c r="Z290" i="4"/>
  <c r="Z291" i="4"/>
  <c r="Z287" i="4"/>
  <c r="Z284" i="4"/>
  <c r="Z285" i="4"/>
  <c r="Z286" i="4"/>
  <c r="Z282" i="4"/>
  <c r="Z280" i="4"/>
  <c r="Z281" i="4"/>
  <c r="Z278" i="4"/>
  <c r="Z275" i="4"/>
  <c r="Z276" i="4"/>
  <c r="Z277" i="4"/>
  <c r="Z273" i="4"/>
  <c r="Z271" i="4"/>
  <c r="Z272" i="4"/>
  <c r="Z293" i="4"/>
  <c r="V288" i="4"/>
  <c r="Z288" i="4" s="1"/>
  <c r="V283" i="4"/>
  <c r="Z283" i="4" s="1"/>
  <c r="Z279" i="4"/>
  <c r="V274" i="4"/>
  <c r="Z274" i="4" s="1"/>
  <c r="Z270" i="4"/>
  <c r="Z298" i="4"/>
  <c r="Z299" i="4"/>
  <c r="Z300" i="4"/>
  <c r="Z301" i="4"/>
  <c r="Z302" i="4"/>
  <c r="V297" i="4"/>
  <c r="Z297" i="4" s="1"/>
  <c r="U201" i="4" l="1"/>
  <c r="U203" i="4"/>
  <c r="V223" i="4" l="1"/>
  <c r="V221" i="4" s="1"/>
  <c r="Z245" i="4"/>
  <c r="T39" i="4"/>
  <c r="Z41" i="4"/>
  <c r="Z226" i="4" l="1"/>
  <c r="Z252" i="4"/>
  <c r="U113" i="4"/>
  <c r="T113" i="4"/>
  <c r="Z113" i="4" l="1"/>
  <c r="V135" i="4"/>
  <c r="V131" i="4" s="1"/>
  <c r="Z154" i="4"/>
  <c r="Z135" i="4" l="1"/>
  <c r="V229" i="4"/>
  <c r="V222" i="4" s="1"/>
  <c r="U343" i="4" l="1"/>
  <c r="Z348" i="4"/>
  <c r="Z349" i="4"/>
  <c r="U65" i="4"/>
  <c r="V382" i="4" l="1"/>
  <c r="W382" i="4"/>
  <c r="W383" i="4" s="1"/>
  <c r="X382" i="4"/>
  <c r="Y382" i="4"/>
  <c r="U383" i="4" l="1"/>
  <c r="U382" i="4"/>
  <c r="U257" i="4"/>
  <c r="U180" i="4"/>
  <c r="U363" i="4" l="1"/>
  <c r="U58" i="4"/>
  <c r="U51" i="4"/>
  <c r="U259" i="4"/>
  <c r="U250" i="4"/>
  <c r="U243" i="4"/>
  <c r="U237" i="4"/>
  <c r="U231" i="4"/>
  <c r="U197" i="4"/>
  <c r="U193" i="4"/>
  <c r="U190" i="4"/>
  <c r="U182" i="4"/>
  <c r="U174" i="4"/>
  <c r="U151" i="4"/>
  <c r="U114" i="4"/>
  <c r="U164" i="4" l="1"/>
  <c r="U145" i="4" s="1"/>
  <c r="Z145" i="4" s="1"/>
  <c r="V362" i="4" l="1"/>
  <c r="U362" i="4"/>
  <c r="Z365" i="4"/>
  <c r="U379" i="4" l="1"/>
  <c r="U56" i="4" l="1"/>
  <c r="U40" i="4"/>
  <c r="U39" i="4" s="1"/>
  <c r="Z39" i="4" s="1"/>
  <c r="U28" i="4"/>
  <c r="U131" i="4" l="1"/>
  <c r="Z134" i="4"/>
  <c r="U150" i="4"/>
  <c r="Z153" i="4"/>
  <c r="U338" i="4" l="1"/>
  <c r="Z352" i="4"/>
  <c r="Z350" i="4"/>
  <c r="T26" i="4" l="1"/>
  <c r="U26" i="4"/>
  <c r="W336" i="4" l="1"/>
  <c r="W335" i="4" s="1"/>
  <c r="X335" i="4"/>
  <c r="Y336" i="4"/>
  <c r="Y335" i="4" s="1"/>
  <c r="W109" i="4"/>
  <c r="V377" i="4" l="1"/>
  <c r="V336" i="4" s="1"/>
  <c r="U377" i="4" l="1"/>
  <c r="Z378" i="4"/>
  <c r="Z379" i="4"/>
  <c r="Z377" i="4" l="1"/>
  <c r="U229" i="4"/>
  <c r="U222" i="4" s="1"/>
  <c r="Z31" i="4" l="1"/>
  <c r="U27" i="4"/>
  <c r="W132" i="4" l="1"/>
  <c r="V109" i="4" l="1"/>
  <c r="Z212" i="4"/>
  <c r="U195" i="4" l="1"/>
  <c r="U194" i="4"/>
  <c r="Z265" i="4" l="1"/>
  <c r="Z261" i="4"/>
  <c r="Z269" i="4"/>
  <c r="U267" i="4"/>
  <c r="Z267" i="4" s="1"/>
  <c r="Z268" i="4"/>
  <c r="U263" i="4"/>
  <c r="U262" i="4" s="1"/>
  <c r="Z262" i="4" s="1"/>
  <c r="Z264" i="4"/>
  <c r="Z260" i="4"/>
  <c r="Z259" i="4"/>
  <c r="U368" i="4"/>
  <c r="Z371" i="4"/>
  <c r="Z64" i="4"/>
  <c r="Z65" i="4"/>
  <c r="U63" i="4"/>
  <c r="U23" i="4" s="1"/>
  <c r="T63" i="4"/>
  <c r="Z63" i="4" l="1"/>
  <c r="U258" i="4"/>
  <c r="Z258" i="4" s="1"/>
  <c r="U266" i="4"/>
  <c r="Z266" i="4" s="1"/>
  <c r="Z263" i="4"/>
  <c r="Z47" i="4" l="1"/>
  <c r="U132" i="4" l="1"/>
  <c r="Z370" i="4"/>
  <c r="U336" i="4"/>
  <c r="T362" i="4"/>
  <c r="Z364" i="4"/>
  <c r="T345" i="4"/>
  <c r="Z362" i="4" l="1"/>
  <c r="T339" i="4"/>
  <c r="T341" i="4"/>
  <c r="T201" i="4" l="1"/>
  <c r="T174" i="4"/>
  <c r="T114" i="4"/>
  <c r="T369" i="4" l="1"/>
  <c r="T368" i="4" s="1"/>
  <c r="Z368" i="4" s="1"/>
  <c r="Z346" i="4"/>
  <c r="Z347" i="4"/>
  <c r="T243" i="4"/>
  <c r="T257" i="4" l="1"/>
  <c r="Z251" i="4"/>
  <c r="Z244" i="4"/>
  <c r="Z238" i="4"/>
  <c r="Z232" i="4"/>
  <c r="U230" i="4"/>
  <c r="T225" i="4"/>
  <c r="U224" i="4"/>
  <c r="U223" i="4" s="1"/>
  <c r="U221" i="4" s="1"/>
  <c r="T230" i="4"/>
  <c r="U236" i="4"/>
  <c r="U242" i="4"/>
  <c r="T242" i="4"/>
  <c r="U249" i="4"/>
  <c r="Z230" i="4" l="1"/>
  <c r="Z225" i="4"/>
  <c r="T241" i="4"/>
  <c r="T194" i="4"/>
  <c r="T193" i="4"/>
  <c r="T148" i="4"/>
  <c r="T237" i="4"/>
  <c r="T236" i="4" l="1"/>
  <c r="T198" i="4"/>
  <c r="T51" i="4" l="1"/>
  <c r="T48" i="4"/>
  <c r="T68" i="4"/>
  <c r="T389" i="4"/>
  <c r="T166" i="4"/>
  <c r="T180" i="4"/>
  <c r="T187" i="4"/>
  <c r="T186" i="4"/>
  <c r="T173" i="4"/>
  <c r="V173" i="4"/>
  <c r="W173" i="4"/>
  <c r="X173" i="4"/>
  <c r="Y173" i="4"/>
  <c r="T182" i="4"/>
  <c r="T152" i="4"/>
  <c r="T151" i="4"/>
  <c r="T133" i="4" l="1"/>
  <c r="Z133" i="4" s="1"/>
  <c r="T132" i="4"/>
  <c r="Z132" i="4" s="1"/>
  <c r="Z152" i="4"/>
  <c r="T150" i="4"/>
  <c r="T131" i="4" l="1"/>
  <c r="T338" i="4" l="1"/>
  <c r="U189" i="4" l="1"/>
  <c r="V189" i="4"/>
  <c r="W189" i="4"/>
  <c r="X189" i="4"/>
  <c r="Y189" i="4"/>
  <c r="T189" i="4"/>
  <c r="Z202" i="4"/>
  <c r="T344" i="4" l="1"/>
  <c r="T343" i="4" s="1"/>
  <c r="T336" i="4" s="1"/>
  <c r="Z375" i="4" l="1"/>
  <c r="Z344" i="4"/>
  <c r="Z345" i="4"/>
  <c r="Z369" i="4" l="1"/>
  <c r="Z376" i="4"/>
  <c r="Z353" i="4" l="1"/>
  <c r="T110" i="4" l="1"/>
  <c r="Z146" i="4" l="1"/>
  <c r="Z147" i="4"/>
  <c r="Z148" i="4"/>
  <c r="Z149" i="4"/>
  <c r="Z151" i="4"/>
  <c r="Z69" i="4" l="1"/>
  <c r="Z68" i="4"/>
  <c r="T250" i="4"/>
  <c r="T249" i="4" l="1"/>
  <c r="T224" i="4"/>
  <c r="Z57" i="4"/>
  <c r="Z52" i="4"/>
  <c r="Z49" i="4"/>
  <c r="Z38" i="4"/>
  <c r="Z67" i="4"/>
  <c r="T223" i="4" l="1"/>
  <c r="T221" i="4" s="1"/>
  <c r="Z224" i="4"/>
  <c r="T248" i="4"/>
  <c r="T190" i="4"/>
  <c r="Z66" i="4" l="1"/>
  <c r="Z366" i="4" l="1"/>
  <c r="Z363" i="4"/>
  <c r="Z61" i="4" l="1"/>
  <c r="T28" i="4"/>
  <c r="T335" i="4" l="1"/>
  <c r="V335" i="4"/>
  <c r="Z351" i="4"/>
  <c r="Z338" i="4" s="1"/>
  <c r="Z343" i="4"/>
  <c r="U335" i="4" l="1"/>
  <c r="Z56" i="4"/>
  <c r="Z58" i="4"/>
  <c r="Z59" i="4"/>
  <c r="Z60" i="4"/>
  <c r="Z25" i="4" l="1"/>
  <c r="T382" i="4" l="1"/>
  <c r="Z28" i="4" l="1"/>
  <c r="Z37" i="4"/>
  <c r="Z40" i="4"/>
  <c r="Z48" i="4"/>
  <c r="Z50" i="4"/>
  <c r="Z124" i="4"/>
  <c r="Z165" i="4"/>
  <c r="U15" i="4" l="1"/>
  <c r="V27" i="4"/>
  <c r="V23" i="4" s="1"/>
  <c r="T27" i="4"/>
  <c r="T23" i="4" s="1"/>
  <c r="Z191" i="4" l="1"/>
  <c r="Z166" i="4" l="1"/>
  <c r="U18" i="4" l="1"/>
  <c r="V18" i="4"/>
  <c r="W18" i="4"/>
  <c r="X18" i="4"/>
  <c r="Y18" i="4"/>
  <c r="T18" i="4"/>
  <c r="W390" i="4"/>
  <c r="X390" i="4"/>
  <c r="Y390" i="4"/>
  <c r="Y16" i="4"/>
  <c r="T16" i="4"/>
  <c r="U188" i="4" l="1"/>
  <c r="U172" i="4" s="1"/>
  <c r="V188" i="4"/>
  <c r="V172" i="4" s="1"/>
  <c r="W188" i="4"/>
  <c r="W172" i="4" s="1"/>
  <c r="X188" i="4"/>
  <c r="X172" i="4" s="1"/>
  <c r="X22" i="4" s="1"/>
  <c r="Y188" i="4"/>
  <c r="Y172" i="4" s="1"/>
  <c r="Y22" i="4" s="1"/>
  <c r="T188" i="4"/>
  <c r="T172" i="4" s="1"/>
  <c r="U173" i="4" l="1"/>
  <c r="U17" i="4" s="1"/>
  <c r="V17" i="4"/>
  <c r="W17" i="4"/>
  <c r="X17" i="4"/>
  <c r="Y17" i="4"/>
  <c r="Z17" i="4" s="1"/>
  <c r="Z173" i="4"/>
  <c r="T17" i="4"/>
  <c r="Z385" i="4"/>
  <c r="Z411" i="4"/>
  <c r="Z26" i="4"/>
  <c r="Z27" i="4"/>
  <c r="Z51" i="4"/>
  <c r="Z53" i="4"/>
  <c r="Z54" i="4"/>
  <c r="Z55" i="4"/>
  <c r="Z179" i="4"/>
  <c r="Z180" i="4"/>
  <c r="Z181" i="4"/>
  <c r="Z186" i="4"/>
  <c r="Z187" i="4"/>
  <c r="Z192" i="4"/>
  <c r="Z194" i="4"/>
  <c r="Z195" i="4"/>
  <c r="Z198" i="4"/>
  <c r="Z199" i="4"/>
  <c r="Z204" i="4"/>
  <c r="Z235" i="4"/>
  <c r="Z241" i="4"/>
  <c r="Z248" i="4"/>
  <c r="Z250" i="4"/>
  <c r="Z249" i="4" s="1"/>
  <c r="Z255" i="4"/>
  <c r="Z257" i="4"/>
  <c r="Z337" i="4"/>
  <c r="Z339" i="4"/>
  <c r="Z341" i="4"/>
  <c r="Z355" i="4"/>
  <c r="Z357" i="4"/>
  <c r="Z359" i="4"/>
  <c r="Z361" i="4"/>
  <c r="Z382" i="4"/>
  <c r="Z383" i="4"/>
  <c r="Z387" i="4"/>
  <c r="Z389" i="4"/>
  <c r="Z396" i="4"/>
  <c r="Z398" i="4"/>
  <c r="Z400" i="4"/>
  <c r="Z402" i="4"/>
  <c r="Z403" i="4"/>
  <c r="Z405" i="4"/>
  <c r="Z407" i="4"/>
  <c r="Z409" i="4"/>
  <c r="Y33" i="4" l="1"/>
  <c r="Z23" i="4"/>
  <c r="Y13" i="4"/>
  <c r="Z336" i="4"/>
  <c r="Z335" i="4" s="1"/>
  <c r="Z189" i="4"/>
  <c r="Z33" i="4" l="1"/>
  <c r="Z15" i="4"/>
  <c r="X16" i="4"/>
  <c r="W110" i="4"/>
  <c r="W16" i="4" s="1"/>
  <c r="V110" i="4"/>
  <c r="V16" i="4" s="1"/>
  <c r="U110" i="4"/>
  <c r="U16" i="4" s="1"/>
  <c r="Z125" i="4" l="1"/>
  <c r="Z24" i="4" l="1"/>
  <c r="U390" i="4" l="1"/>
  <c r="T390" i="4"/>
  <c r="T109" i="4" l="1"/>
  <c r="T229" i="4"/>
  <c r="V390" i="4"/>
  <c r="Z229" i="4" l="1"/>
  <c r="Z392" i="4"/>
  <c r="Z393" i="4"/>
  <c r="Z237" i="4" l="1"/>
  <c r="Z236" i="4" s="1"/>
  <c r="U109" i="4"/>
  <c r="Z243" i="4"/>
  <c r="Z242" i="4" s="1"/>
  <c r="Z164" i="4"/>
  <c r="Z203" i="4"/>
  <c r="Z231" i="4"/>
  <c r="Z182" i="4"/>
  <c r="Z390" i="4" l="1"/>
  <c r="Z201" i="4"/>
  <c r="T22" i="4"/>
  <c r="Z193" i="4"/>
  <c r="Z197" i="4"/>
  <c r="Z114" i="4"/>
  <c r="Z190" i="4"/>
  <c r="W22" i="4"/>
  <c r="T20" i="4"/>
  <c r="U20" i="4"/>
  <c r="V20" i="4"/>
  <c r="W20" i="4"/>
  <c r="X20" i="4"/>
  <c r="Z188" i="4" l="1"/>
  <c r="Z172" i="4" s="1"/>
  <c r="Z20" i="4"/>
  <c r="Z109" i="4" l="1"/>
  <c r="T222" i="4"/>
  <c r="T19" i="4" s="1"/>
  <c r="U19" i="4"/>
  <c r="V19" i="4"/>
  <c r="Z19" i="4" l="1"/>
  <c r="Z16" i="4"/>
  <c r="Z110" i="4"/>
  <c r="Z222" i="4"/>
  <c r="Z18" i="4"/>
  <c r="W13" i="4" l="1"/>
  <c r="T13" i="4" l="1"/>
  <c r="U22" i="4" l="1"/>
  <c r="U13" i="4" s="1"/>
  <c r="X13" i="4" l="1"/>
  <c r="Z223" i="4" l="1"/>
  <c r="V22" i="4"/>
  <c r="Z221" i="4" l="1"/>
  <c r="Z22" i="4" s="1"/>
  <c r="V13" i="4"/>
  <c r="Z13" i="4" s="1"/>
</calcChain>
</file>

<file path=xl/sharedStrings.xml><?xml version="1.0" encoding="utf-8"?>
<sst xmlns="http://schemas.openxmlformats.org/spreadsheetml/2006/main" count="20795" uniqueCount="273">
  <si>
    <t>раздел</t>
  </si>
  <si>
    <t>тыс. руб.</t>
  </si>
  <si>
    <t>Обеспечивающая подпрограмма</t>
  </si>
  <si>
    <t>шт.</t>
  </si>
  <si>
    <t>%</t>
  </si>
  <si>
    <t>км</t>
  </si>
  <si>
    <t>м</t>
  </si>
  <si>
    <t>ед.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</si>
  <si>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</si>
  <si>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</si>
  <si>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</si>
  <si>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</si>
  <si>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</si>
  <si>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да/нет</t>
  </si>
  <si>
    <t>да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</si>
  <si>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</si>
  <si>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</si>
  <si>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</si>
  <si>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</si>
  <si>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</si>
  <si>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</si>
  <si>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</si>
  <si>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</si>
  <si>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</si>
  <si>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</si>
  <si>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</si>
  <si>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</si>
  <si>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</si>
  <si>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</si>
  <si>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</si>
  <si>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</si>
  <si>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</si>
  <si>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</si>
  <si>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</si>
  <si>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</si>
  <si>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1. Обеспечение деятельности  ответственного исполнителя муниципальной программы - департамент благоустройства, дорожного хозяйства  и транспорта</t>
  </si>
  <si>
    <t>2. Административные мероприятия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</si>
  <si>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</si>
  <si>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</si>
  <si>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</si>
  <si>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</si>
  <si>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</si>
  <si>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</si>
  <si>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</si>
  <si>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</si>
  <si>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</si>
  <si>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</si>
  <si>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</si>
  <si>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</si>
  <si>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</si>
  <si>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</si>
  <si>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</si>
  <si>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</si>
  <si>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</si>
  <si>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</si>
  <si>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</si>
  <si>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</si>
  <si>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</si>
  <si>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</si>
  <si>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</si>
  <si>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</si>
  <si>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</si>
  <si>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</si>
  <si>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</si>
  <si>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</si>
  <si>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
«Ремонт и демонтаж трамвайных путей»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</si>
  <si>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</si>
  <si>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t>тысяч метров одиночного пути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</si>
  <si>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</si>
  <si>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t>тысяч м3</t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</si>
  <si>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</si>
  <si>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</si>
  <si>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</si>
  <si>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</si>
  <si>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</si>
  <si>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</si>
  <si>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</si>
  <si>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</si>
  <si>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</si>
  <si>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</si>
  <si>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</si>
  <si>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</si>
  <si>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</si>
  <si>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</si>
  <si>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</si>
  <si>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</si>
  <si>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</si>
  <si>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</si>
  <si>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</si>
  <si>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</si>
  <si>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</si>
  <si>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</si>
  <si>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</si>
  <si>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</si>
  <si>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</si>
  <si>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</si>
  <si>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</si>
  <si>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</si>
  <si>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</si>
  <si>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</si>
  <si>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</si>
  <si>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</si>
  <si>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</si>
  <si>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</si>
  <si>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</si>
  <si>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</si>
  <si>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</si>
  <si>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</si>
  <si>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</si>
  <si>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</si>
  <si>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</si>
  <si>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</si>
  <si>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</si>
  <si>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</si>
  <si>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</si>
  <si>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</si>
  <si>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</si>
  <si>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</si>
  <si>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</si>
  <si>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</si>
  <si>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</si>
  <si>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</si>
  <si>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</si>
  <si>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</si>
  <si>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</si>
  <si>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</si>
  <si>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</si>
  <si>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</si>
  <si>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</si>
  <si>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</si>
  <si>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</si>
  <si>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</si>
  <si>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</si>
  <si>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</si>
  <si>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</si>
  <si>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</si>
  <si>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</si>
  <si>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1.01</t>
    </r>
    <r>
      <rPr>
        <sz val="11"/>
        <rFont val="Times New Roman"/>
        <family val="1"/>
        <charset val="204"/>
      </rPr>
      <t xml:space="preserve"> «Руководство и управление в сфере установленных функций»</t>
    </r>
  </si>
  <si>
    <r>
      <rPr>
        <b/>
        <sz val="11"/>
        <rFont val="Times New Roman"/>
        <family val="1"/>
        <charset val="204"/>
      </rPr>
      <t xml:space="preserve">1.02 </t>
    </r>
    <r>
      <rPr>
        <sz val="11"/>
        <rFont val="Times New Roman"/>
        <family val="1"/>
        <charset val="204"/>
      </rPr>
      <t>«Осуществление органами местного самоуправления (ответственным исполнителем) государственных полномочий Тверской области по организации транспортного обслуживания населения автомобильным транспортом в межмуниципальном и пригородном сообщении Тверской области (межбюджетные трансферты)»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</si>
  <si>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«Выдача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</si>
  <si>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</si>
  <si>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«Разработка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</si>
  <si>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разработанных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</si>
  <si>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«Подготовка конкурсной документации и проведение конкурсных процедур в рамках действующего законодательства»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</si>
  <si>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торгов на право заключения муниципальных контрактов»</t>
    </r>
  </si>
  <si>
    <r>
      <rPr>
        <b/>
        <sz val="11"/>
        <rFont val="Times New Roman"/>
        <family val="1"/>
        <charset val="204"/>
      </rPr>
      <t>Административное мероприятие 2.04</t>
    </r>
    <r>
      <rPr>
        <sz val="11"/>
        <rFont val="Times New Roman"/>
        <family val="1"/>
        <charset val="204"/>
      </rPr>
      <t xml:space="preserve"> 
«Организация и ведение бухгалтерского учета»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</si>
  <si>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отчетов, представляемых департаментом в налоговые органы, во внебюджетные фонды, Росприроднадзор, Тверьстат и департамент финансов администрации города Твери»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</si>
  <si>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исполненных муниципальных контрактов (договоров) в общем количестве заключенных муниципальных контрактов (договоров)»</t>
    </r>
  </si>
  <si>
    <r>
      <rPr>
        <b/>
        <sz val="11"/>
        <rFont val="Times New Roman"/>
        <family val="1"/>
        <charset val="204"/>
      </rPr>
      <t>Административное мероприятие 2.05</t>
    </r>
    <r>
      <rPr>
        <sz val="11"/>
        <rFont val="Times New Roman"/>
        <family val="1"/>
        <charset val="204"/>
      </rPr>
      <t xml:space="preserve"> 
«Обеспечение бесперебойной работы используемой департаментом вычислительной и оргтехники»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</si>
  <si>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профилактических мероприятий и ремонтов»</t>
    </r>
  </si>
  <si>
    <r>
      <rPr>
        <b/>
        <sz val="11"/>
        <rFont val="Times New Roman"/>
        <family val="1"/>
        <charset val="204"/>
      </rPr>
      <t>Административное мероприятие 2.06</t>
    </r>
    <r>
      <rPr>
        <sz val="11"/>
        <rFont val="Times New Roman"/>
        <family val="1"/>
        <charset val="204"/>
      </rPr>
      <t xml:space="preserve"> 
«Проведение плановых проверок в подведомственном казенном учреждении»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</si>
  <si>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проверок»</t>
    </r>
  </si>
  <si>
    <r>
      <rPr>
        <b/>
        <sz val="11"/>
        <rFont val="Times New Roman"/>
        <family val="1"/>
        <charset val="204"/>
      </rPr>
      <t>Административное мероприятие 2.07</t>
    </r>
    <r>
      <rPr>
        <sz val="11"/>
        <rFont val="Times New Roman"/>
        <family val="1"/>
        <charset val="204"/>
      </rPr>
      <t xml:space="preserve"> 
«Организация и проведение заседаний по определению эффективности деятельности муниципальных предприятий»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</si>
  <si>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заседаний комиссий»</t>
    </r>
  </si>
  <si>
    <r>
      <rPr>
        <b/>
        <sz val="11"/>
        <rFont val="Times New Roman"/>
        <family val="1"/>
        <charset val="204"/>
      </rPr>
      <t>Административное мероприятие 2.08</t>
    </r>
    <r>
      <rPr>
        <sz val="11"/>
        <rFont val="Times New Roman"/>
        <family val="1"/>
        <charset val="204"/>
      </rPr>
      <t xml:space="preserve"> 
«Обеспечение работы городской комиссии по безопасности дорожного движения»</t>
    </r>
  </si>
  <si>
    <t>код исполнителя программы</t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</si>
  <si>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</si>
  <si>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</si>
  <si>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</si>
  <si>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</si>
  <si>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</si>
  <si>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</si>
  <si>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</si>
  <si>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</si>
  <si>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</si>
  <si>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</si>
  <si>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</si>
  <si>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</si>
  <si>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t xml:space="preserve"> кв. м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</si>
  <si>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</si>
  <si>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t xml:space="preserve"> </t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</si>
  <si>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</si>
  <si>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</si>
  <si>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t>«Приложение № 1</t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</si>
  <si>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</si>
  <si>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</si>
  <si>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</si>
  <si>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</si>
  <si>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</si>
  <si>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</si>
  <si>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</si>
  <si>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</si>
  <si>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</si>
  <si>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t>к муниципальной программе города Твери</t>
  </si>
  <si>
    <t>M</t>
  </si>
  <si>
    <t>Н</t>
  </si>
  <si>
    <t>R</t>
  </si>
  <si>
    <t>О</t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</si>
  <si>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</si>
  <si>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</si>
  <si>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</si>
  <si>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t>N</t>
  </si>
  <si>
    <t>O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</si>
  <si>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</si>
  <si>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4.07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1-й пер. Красной Слободы, дом 3»</t>
    </r>
  </si>
  <si>
    <r>
      <rPr>
        <b/>
        <sz val="11"/>
        <rFont val="Times New Roman"/>
        <family val="1"/>
        <charset val="204"/>
      </rPr>
      <t>Мероприятие 4.08</t>
    </r>
    <r>
      <rPr>
        <sz val="11"/>
        <rFont val="Times New Roman"/>
        <family val="1"/>
        <charset val="204"/>
      </rPr>
      <t xml:space="preserve"> 
«Парковка для автомобилей по адресу: г. Тверь, пер. 1-ый Красной Слободы, дом 7/1»</t>
    </r>
  </si>
  <si>
    <r>
      <rPr>
        <b/>
        <sz val="11"/>
        <rFont val="Times New Roman"/>
        <family val="1"/>
        <charset val="204"/>
      </rPr>
      <t>Мероприятие 4.09</t>
    </r>
    <r>
      <rPr>
        <sz val="11"/>
        <rFont val="Times New Roman"/>
        <family val="1"/>
        <charset val="204"/>
      </rPr>
      <t xml:space="preserve"> 
«Ремонт дороги по адресу: г. Тверь, 3-я улица Пухальского»</t>
    </r>
  </si>
  <si>
    <r>
      <rPr>
        <b/>
        <sz val="11"/>
        <rFont val="Times New Roman"/>
        <family val="1"/>
        <charset val="204"/>
      </rPr>
      <t>Мероприятие 4.10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Евгения Пичугина, д. 56»</t>
    </r>
  </si>
  <si>
    <r>
      <rPr>
        <b/>
        <sz val="11"/>
        <rFont val="Times New Roman"/>
        <family val="1"/>
        <charset val="204"/>
      </rPr>
      <t>Мероприятие 4.11</t>
    </r>
    <r>
      <rPr>
        <sz val="11"/>
        <rFont val="Times New Roman"/>
        <family val="1"/>
        <charset val="204"/>
      </rPr>
      <t xml:space="preserve"> 
«Обустройство парковки на придомовой территории дома № 22 корп. 1 по ул. Громова в г. Твери»</t>
    </r>
  </si>
  <si>
    <r>
      <rPr>
        <b/>
        <sz val="11"/>
        <rFont val="Times New Roman"/>
        <family val="1"/>
        <charset val="204"/>
      </rPr>
      <t>Мероприятие 4.12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Бобкова, д. 26 кор. 1»</t>
    </r>
  </si>
  <si>
    <r>
      <rPr>
        <b/>
        <sz val="11"/>
        <rFont val="Times New Roman"/>
        <family val="1"/>
        <charset val="204"/>
      </rPr>
      <t>Мероприятие 4.13</t>
    </r>
    <r>
      <rPr>
        <sz val="11"/>
        <rFont val="Times New Roman"/>
        <family val="1"/>
        <charset val="204"/>
      </rPr>
      <t xml:space="preserve"> 
«Благоустройство дворовых территорий многоквартирного дома по адресу: пос. Химинститута д. 33 в городе Твери»</t>
    </r>
  </si>
  <si>
    <r>
      <rPr>
        <b/>
        <sz val="11"/>
        <rFont val="Times New Roman"/>
        <family val="1"/>
        <charset val="204"/>
      </rPr>
      <t>Мероприятие 4.14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Химинститут, д. 50 в городе Твери (1 этап)»</t>
    </r>
  </si>
  <si>
    <r>
      <rPr>
        <b/>
        <sz val="11"/>
        <rFont val="Times New Roman"/>
        <family val="1"/>
        <charset val="204"/>
      </rPr>
      <t>Мероприятие 4.15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Химинститута, д. 50 в городе Твери (2 этап)»</t>
    </r>
  </si>
  <si>
    <r>
      <rPr>
        <b/>
        <sz val="11"/>
        <rFont val="Times New Roman"/>
        <family val="1"/>
        <charset val="204"/>
      </rPr>
      <t>Мероприятие 4.16</t>
    </r>
    <r>
      <rPr>
        <sz val="11"/>
        <rFont val="Times New Roman"/>
        <family val="1"/>
        <charset val="204"/>
      </rPr>
      <t xml:space="preserve"> 
«Установка металлического ограждения вдоль тротуара по адресу: г. Тверь, ул. Можайского, д. 69»</t>
    </r>
  </si>
  <si>
    <r>
      <rPr>
        <b/>
        <sz val="11"/>
        <rFont val="Times New Roman"/>
        <family val="1"/>
        <charset val="204"/>
      </rPr>
      <t>Мероприятие 4.17</t>
    </r>
    <r>
      <rPr>
        <sz val="11"/>
        <rFont val="Times New Roman"/>
        <family val="1"/>
        <charset val="204"/>
      </rPr>
      <t xml:space="preserve">
«Благоустройство дворовой территории многоквартирного дома по адресу: ул. Королёва, дом 22,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</si>
  <si>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«Установка ограждений»</t>
    </r>
  </si>
  <si>
    <r>
      <rPr>
        <b/>
        <sz val="11"/>
        <rFont val="Times New Roman"/>
        <family val="1"/>
        <charset val="204"/>
      </rPr>
      <t>Мероприятие 4.18</t>
    </r>
    <r>
      <rPr>
        <sz val="11"/>
        <rFont val="Times New Roman"/>
        <family val="1"/>
        <charset val="204"/>
      </rPr>
      <t xml:space="preserve"> 
«Устройство асфальтобетонного покрытия площадки для размещения легкового автотранспорта по адресу: г. Тверь, пр-т Чайковского, дом 6, корпус 2»</t>
    </r>
  </si>
  <si>
    <r>
      <rPr>
        <b/>
        <sz val="11"/>
        <rFont val="Times New Roman"/>
        <family val="1"/>
        <charset val="204"/>
      </rPr>
      <t>Мероприятие 4.19</t>
    </r>
    <r>
      <rPr>
        <sz val="11"/>
        <rFont val="Times New Roman"/>
        <family val="1"/>
        <charset val="204"/>
      </rPr>
      <t xml:space="preserve"> 
«Обустройство площадки для временного размещения легкового автотранспорта на придомовой территории МКД № 37 пр. Чайковского г. Твери»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</si>
  <si>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«Площадь парковочных мест»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</si>
  <si>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</si>
  <si>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Мероприятие 1.14
</t>
    </r>
    <r>
      <rPr>
        <sz val="11"/>
        <rFont val="Times New Roman"/>
        <family val="1"/>
        <charset val="204"/>
      </rPr>
      <t>«Реконструкция Московского шоссе (въезд в город). Пусковой комплекс №1»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</si>
  <si>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«Общее количество остановочных комплексов, приведенных в нормативное состояние»</t>
    </r>
  </si>
  <si>
    <r>
      <t xml:space="preserve">Показатель 1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</si>
  <si>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</si>
  <si>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</si>
  <si>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</si>
  <si>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финансовой аренде (лизингу) трамваев»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</si>
  <si>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реконструированного искусственного сооружения с подходами»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</si>
  <si>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</si>
  <si>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t xml:space="preserve">Показатель 4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</si>
  <si>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t xml:space="preserve">Показатель 5 
</t>
    </r>
    <r>
      <rPr>
        <sz val="11"/>
        <rFont val="Times New Roman"/>
        <family val="1"/>
        <charset val="204"/>
      </rPr>
      <t>«Общая площадь построенного мостового сооружения»</t>
    </r>
  </si>
  <si>
    <r>
      <t xml:space="preserve">Показатель 2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</si>
  <si>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</si>
  <si>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t>М</t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</si>
  <si>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 
«Приобретение, установка и проведение пусконаладочных работ комплексов фотовидеофиксации на улично-дорожной сети г.Твери»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</si>
  <si>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комплексов фотовидеофиксации»</t>
    </r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</si>
  <si>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</si>
  <si>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r>
      <t xml:space="preserve">Показатель 6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</si>
  <si>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автомобильных дорог общего пользования местного значения и тротуаров»)</t>
    </r>
  </si>
  <si>
    <t>А</t>
  </si>
  <si>
    <r>
      <t xml:space="preserve">Показатель 2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</si>
  <si>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</si>
  <si>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</si>
  <si>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</si>
  <si>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Мероприятие 1.16
</t>
    </r>
    <r>
      <rPr>
        <sz val="11"/>
        <rFont val="Times New Roman"/>
        <family val="1"/>
        <charset val="204"/>
      </rPr>
      <t>«Реконструкция автомобильной дороги Бежецкое шоссе на участке от Затверецкого бульвара до ул. Богородицерождественская (в т.ч.ПИР)»</t>
    </r>
  </si>
  <si>
    <r>
      <rPr>
        <b/>
        <sz val="11"/>
        <rFont val="Times New Roman"/>
        <family val="1"/>
        <charset val="204"/>
      </rPr>
      <t xml:space="preserve">Показатель 6 </t>
    </r>
    <r>
      <rPr>
        <sz val="11"/>
        <rFont val="Times New Roman"/>
        <family val="1"/>
        <charset val="204"/>
      </rPr>
      <t xml:space="preserve">
«Замена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</si>
  <si>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</si>
  <si>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</si>
  <si>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9 </t>
    </r>
    <r>
      <rPr>
        <sz val="11"/>
        <rFont val="Times New Roman"/>
        <family val="1"/>
        <charset val="204"/>
      </rPr>
      <t xml:space="preserve">
«Замена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</si>
  <si>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10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</si>
  <si>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t xml:space="preserve">Мероприятие 1.20 
</t>
    </r>
    <r>
      <rPr>
        <sz val="11"/>
        <rFont val="Times New Roman"/>
        <family val="1"/>
        <charset val="204"/>
      </rPr>
      <t xml:space="preserve">«Реконструкция автодороги Бежецкое шоссе на участке от  ул. Богородицерождественская до границы города Твери (в т.ч. ПИР)» </t>
    </r>
  </si>
  <si>
    <t>Б</t>
  </si>
  <si>
    <t>В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</si>
  <si>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 протяженность отремонтированных автомобильных дорог, включая тротуары»</t>
    </r>
  </si>
  <si>
    <t>Начальник департамента дорожного хозяйства, благоустройства и транспорта администрации города Твери                                                                                                                                                   С.В. Романов</t>
  </si>
  <si>
    <r>
      <t xml:space="preserve">Показатель 3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</si>
  <si>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t xml:space="preserve">Показатель 4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</si>
  <si>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>Показатель 2 
«</t>
    </r>
    <r>
      <rPr>
        <sz val="11"/>
        <rFont val="Times New Roman"/>
        <family val="1"/>
        <charset val="204"/>
      </rPr>
      <t>Количество комплектов разработанных инженерных изысканий»</t>
    </r>
  </si>
  <si>
    <r>
      <t xml:space="preserve">Показатель 3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</si>
  <si>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</si>
  <si>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и качественные автомобильные дороги»</t>
    </r>
  </si>
  <si>
    <t>Д</t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</si>
  <si>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Центрального МУГАДН»</t>
    </r>
  </si>
  <si>
    <r>
      <t xml:space="preserve">Показатель 6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</si>
  <si>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транспорта»</t>
    </r>
  </si>
  <si>
    <t>И</t>
  </si>
  <si>
    <t>К</t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</si>
  <si>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(ПИР)»)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</si>
  <si>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(СМР)»)</t>
    </r>
  </si>
  <si>
    <t>Ж</t>
  </si>
  <si>
    <r>
      <rPr>
        <b/>
        <sz val="11"/>
        <rFont val="Times New Roman"/>
        <family val="1"/>
        <charset val="204"/>
      </rPr>
      <t xml:space="preserve">Мероприятие 1.15
</t>
    </r>
    <r>
      <rPr>
        <sz val="11"/>
        <rFont val="Times New Roman"/>
        <family val="1"/>
        <charset val="204"/>
      </rPr>
      <t>«Проезд от Краснофлотской набережной к гребной базе ГБУ ДО «СДЮСШОР по видам гребли имени олимпийской чемпионки Антонины Серединой» (в т.ч. ПИР)»</t>
    </r>
  </si>
  <si>
    <r>
      <t xml:space="preserve">Мероприятие 1.18 
</t>
    </r>
    <r>
      <rPr>
        <sz val="11"/>
        <rFont val="Times New Roman"/>
        <family val="1"/>
        <charset val="204"/>
      </rPr>
      <t>«Реконструкция Московского шоссе (въезд в город). Пусковые комплексы № 2, 3, 4 (в т.ч.ПИР)»</t>
    </r>
  </si>
  <si>
    <r>
      <t xml:space="preserve">Мероприятие 1.19 
</t>
    </r>
    <r>
      <rPr>
        <sz val="11"/>
        <rFont val="Times New Roman"/>
        <family val="1"/>
        <charset val="204"/>
      </rPr>
      <t xml:space="preserve">«Реконструкция автодороги Бурашевское шоссе на участке от  путепровода через Октябрьскую железную дорогу до автодороги М-10 (в т.ч.ПИР)» 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</si>
  <si>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  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</si>
  <si>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</si>
  <si>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проезда вдоль д.20 по Двору Пролетарки до ул. Большевиков в Пролетарском районе города Твери»)</t>
    </r>
  </si>
  <si>
    <t>».</t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</si>
  <si>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улицы Жигарева  на участке от Смоленского пер. до ул. А. Дементьева (в т.ч.ПИР)»</t>
    </r>
  </si>
  <si>
    <t>Л</t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</si>
  <si>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</si>
  <si>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</si>
  <si>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</si>
  <si>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t>Приложение 1 
к постановлению Администрации города Твери
от «13» сентября   2019 №  1144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</si>
</sst>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9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3" fontId="4" fillId="5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49" fontId="7" fillId="3" borderId="0" xfId="0" applyNumberFormat="1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3" fontId="3" fillId="7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Fill="1" applyAlignment="1">
      <alignment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vertical="center" wrapText="1"/>
    </xf>
    <xf numFmtId="49" fontId="8" fillId="3" borderId="0" xfId="0" applyNumberFormat="1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49" fontId="9" fillId="3" borderId="0" xfId="0" applyNumberFormat="1" applyFont="1" applyFill="1" applyAlignment="1">
      <alignment vertical="center" wrapText="1"/>
    </xf>
    <xf numFmtId="0" fontId="9" fillId="3" borderId="0" xfId="0" applyFont="1" applyFill="1" applyAlignment="1">
      <alignment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49" fontId="7" fillId="3" borderId="0" xfId="0" applyNumberFormat="1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164" fontId="14" fillId="5" borderId="1" xfId="0" applyNumberFormat="1" applyFont="1" applyFill="1" applyBorder="1" applyAlignment="1">
      <alignment horizontal="center" vertical="center" wrapText="1"/>
    </xf>
    <xf numFmtId="164" fontId="14" fillId="7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1" fontId="13" fillId="3" borderId="1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164" fontId="15" fillId="3" borderId="0" xfId="0" applyNumberFormat="1" applyFont="1" applyFill="1" applyAlignment="1">
      <alignment horizontal="center" vertical="center" wrapText="1"/>
    </xf>
    <xf numFmtId="49" fontId="15" fillId="3" borderId="0" xfId="0" applyNumberFormat="1" applyFont="1" applyFill="1" applyAlignment="1">
      <alignment horizontal="center" vertical="center" wrapText="1"/>
    </xf>
    <xf numFmtId="164" fontId="16" fillId="3" borderId="0" xfId="0" applyNumberFormat="1" applyFont="1" applyFill="1" applyAlignment="1">
      <alignment horizontal="center" vertical="center" wrapText="1"/>
    </xf>
    <xf numFmtId="164" fontId="17" fillId="3" borderId="0" xfId="0" applyNumberFormat="1" applyFont="1" applyFill="1" applyAlignment="1">
      <alignment horizontal="center" vertical="center" wrapText="1"/>
    </xf>
    <xf numFmtId="164" fontId="18" fillId="3" borderId="0" xfId="0" applyNumberFormat="1" applyFont="1" applyFill="1" applyAlignment="1">
      <alignment horizontal="center" vertical="center" wrapText="1"/>
    </xf>
    <xf numFmtId="164" fontId="15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14"/>
  <sheetViews>
    <sheetView tabSelected="1" view="pageBreakPreview" zoomScale="80" zoomScaleNormal="90" zoomScaleSheetLayoutView="80" zoomScalePageLayoutView="80" workbookViewId="0">
      <selection activeCell="V1" sqref="V1:AA1"/>
    </sheetView>
  </sheetViews>
  <sheetFormatPr defaultColWidth="8.7109375" defaultRowHeight="18.75" outlineLevelCol="1" x14ac:dyDescent="0.25"/>
  <cols>
    <col min="1" max="16" width="2.28515625" style="67" customWidth="1"/>
    <col min="17" max="17" width="3.28515625" style="67" customWidth="1"/>
    <col min="18" max="18" width="76.28515625" style="23" customWidth="1"/>
    <col min="19" max="19" width="8.5703125" style="23" customWidth="1"/>
    <col min="20" max="20" width="12" style="67" customWidth="1"/>
    <col min="21" max="21" width="11.28515625" style="67" customWidth="1"/>
    <col min="22" max="22" width="11.7109375" style="67" customWidth="1"/>
    <col min="23" max="23" width="12.28515625" style="89" customWidth="1"/>
    <col min="24" max="24" width="11.42578125" style="67" customWidth="1"/>
    <col min="25" max="25" width="11.7109375" style="67" customWidth="1"/>
    <col min="26" max="26" width="12.28515625" style="66" bestFit="1" customWidth="1"/>
    <col min="27" max="27" width="11.28515625" style="67" customWidth="1"/>
    <col min="28" max="28" width="14.140625" style="41" customWidth="1" outlineLevel="1"/>
    <col min="29" max="29" width="11.140625" style="107" customWidth="1" outlineLevel="1"/>
    <col min="30" max="30" width="16" style="41" customWidth="1"/>
    <col min="31" max="32" width="8.7109375" style="1"/>
    <col min="33" max="16384" width="8.7109375" style="43"/>
  </cols>
  <sheetData>
    <row r="1" spans="1:32" ht="45" customHeight="1" x14ac:dyDescent="0.25">
      <c r="V1" s="113" t="s">
        <v>272</v>
      </c>
      <c r="W1" s="113"/>
      <c r="X1" s="113"/>
      <c r="Y1" s="113"/>
      <c r="Z1" s="113"/>
      <c r="AA1" s="113"/>
    </row>
    <row r="2" spans="1:32" ht="13.15" customHeight="1" x14ac:dyDescent="0.25">
      <c r="A2" s="113" t="s">
        <v>173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</row>
    <row r="3" spans="1:32" x14ac:dyDescent="0.25">
      <c r="A3" s="113" t="s">
        <v>183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</row>
    <row r="4" spans="1:32" ht="13.15" customHeight="1" x14ac:dyDescent="0.25">
      <c r="A4" s="113" t="s">
        <v>38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</row>
    <row r="5" spans="1:32" ht="13.15" customHeight="1" x14ac:dyDescent="0.25">
      <c r="R5" s="83"/>
      <c r="S5" s="83"/>
      <c r="T5" s="83"/>
      <c r="U5" s="83"/>
      <c r="V5" s="83"/>
      <c r="W5" s="88"/>
      <c r="X5" s="83"/>
      <c r="Y5" s="105"/>
      <c r="Z5" s="83"/>
      <c r="AA5" s="85"/>
    </row>
    <row r="6" spans="1:32" ht="19.149999999999999" customHeight="1" x14ac:dyDescent="0.25">
      <c r="A6" s="114" t="s">
        <v>10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</row>
    <row r="7" spans="1:32" ht="16.149999999999999" customHeight="1" x14ac:dyDescent="0.25">
      <c r="A7" s="114" t="s">
        <v>38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</row>
    <row r="8" spans="1:32" ht="24" customHeight="1" x14ac:dyDescent="0.25">
      <c r="A8" s="123" t="s">
        <v>226</v>
      </c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</row>
    <row r="9" spans="1:32" x14ac:dyDescent="0.25">
      <c r="T9" s="24"/>
      <c r="U9" s="24"/>
    </row>
    <row r="10" spans="1:32" s="44" customFormat="1" ht="28.9" customHeight="1" x14ac:dyDescent="0.25">
      <c r="A10" s="121" t="s">
        <v>16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 t="s">
        <v>11</v>
      </c>
      <c r="S10" s="121" t="s">
        <v>12</v>
      </c>
      <c r="T10" s="121" t="s">
        <v>56</v>
      </c>
      <c r="U10" s="121"/>
      <c r="V10" s="121"/>
      <c r="W10" s="121"/>
      <c r="X10" s="121"/>
      <c r="Y10" s="121"/>
      <c r="Z10" s="121" t="s">
        <v>8</v>
      </c>
      <c r="AA10" s="122"/>
      <c r="AB10" s="69"/>
      <c r="AC10" s="107"/>
      <c r="AD10" s="69"/>
      <c r="AE10" s="68"/>
      <c r="AF10" s="68"/>
    </row>
    <row r="11" spans="1:32" s="44" customFormat="1" ht="74.45" customHeight="1" x14ac:dyDescent="0.25">
      <c r="A11" s="120" t="s">
        <v>155</v>
      </c>
      <c r="B11" s="120"/>
      <c r="C11" s="120"/>
      <c r="D11" s="120" t="s">
        <v>0</v>
      </c>
      <c r="E11" s="120"/>
      <c r="F11" s="120" t="s">
        <v>20</v>
      </c>
      <c r="G11" s="120"/>
      <c r="H11" s="120" t="s">
        <v>21</v>
      </c>
      <c r="I11" s="120"/>
      <c r="J11" s="120"/>
      <c r="K11" s="120"/>
      <c r="L11" s="120"/>
      <c r="M11" s="120"/>
      <c r="N11" s="120"/>
      <c r="O11" s="120"/>
      <c r="P11" s="120"/>
      <c r="Q11" s="120"/>
      <c r="R11" s="122"/>
      <c r="S11" s="122"/>
      <c r="T11" s="84">
        <v>2015</v>
      </c>
      <c r="U11" s="84">
        <v>2016</v>
      </c>
      <c r="V11" s="84">
        <v>2017</v>
      </c>
      <c r="W11" s="87">
        <v>2018</v>
      </c>
      <c r="X11" s="84">
        <v>2019</v>
      </c>
      <c r="Y11" s="106">
        <v>2020</v>
      </c>
      <c r="Z11" s="84" t="s">
        <v>9</v>
      </c>
      <c r="AA11" s="86" t="s">
        <v>50</v>
      </c>
      <c r="AB11" s="69"/>
      <c r="AC11" s="107"/>
      <c r="AD11" s="69"/>
      <c r="AE11" s="68"/>
      <c r="AF11" s="68"/>
    </row>
    <row r="12" spans="1:32" s="45" customFormat="1" x14ac:dyDescent="0.25">
      <c r="A12" s="34">
        <v>1</v>
      </c>
      <c r="B12" s="34">
        <v>2</v>
      </c>
      <c r="C12" s="34">
        <v>3</v>
      </c>
      <c r="D12" s="34">
        <v>4</v>
      </c>
      <c r="E12" s="34">
        <v>5</v>
      </c>
      <c r="F12" s="34">
        <v>6</v>
      </c>
      <c r="G12" s="34">
        <v>7</v>
      </c>
      <c r="H12" s="34">
        <v>8</v>
      </c>
      <c r="I12" s="34">
        <v>9</v>
      </c>
      <c r="J12" s="34">
        <v>10</v>
      </c>
      <c r="K12" s="34">
        <v>11</v>
      </c>
      <c r="L12" s="34">
        <v>12</v>
      </c>
      <c r="M12" s="34">
        <v>13</v>
      </c>
      <c r="N12" s="34">
        <v>14</v>
      </c>
      <c r="O12" s="34">
        <v>15</v>
      </c>
      <c r="P12" s="34">
        <v>16</v>
      </c>
      <c r="Q12" s="34">
        <v>17</v>
      </c>
      <c r="R12" s="34">
        <v>18</v>
      </c>
      <c r="S12" s="34">
        <v>19</v>
      </c>
      <c r="T12" s="34">
        <v>20</v>
      </c>
      <c r="U12" s="34">
        <v>21</v>
      </c>
      <c r="V12" s="34">
        <v>22</v>
      </c>
      <c r="W12" s="34">
        <v>23</v>
      </c>
      <c r="X12" s="34">
        <v>24</v>
      </c>
      <c r="Y12" s="34">
        <v>25</v>
      </c>
      <c r="Z12" s="34">
        <v>26</v>
      </c>
      <c r="AA12" s="34">
        <v>27</v>
      </c>
      <c r="AB12" s="70"/>
      <c r="AC12" s="107"/>
      <c r="AD12" s="70"/>
      <c r="AE12" s="71"/>
      <c r="AF12" s="71"/>
    </row>
    <row r="13" spans="1:32" s="1" customFormat="1" ht="34.15" customHeight="1" x14ac:dyDescent="0.25">
      <c r="A13" s="46"/>
      <c r="B13" s="46"/>
      <c r="C13" s="46"/>
      <c r="D13" s="46" t="s">
        <v>17</v>
      </c>
      <c r="E13" s="46" t="s">
        <v>17</v>
      </c>
      <c r="F13" s="46" t="s">
        <v>17</v>
      </c>
      <c r="G13" s="46" t="s">
        <v>17</v>
      </c>
      <c r="H13" s="46" t="s">
        <v>17</v>
      </c>
      <c r="I13" s="46" t="s">
        <v>25</v>
      </c>
      <c r="J13" s="46" t="s">
        <v>17</v>
      </c>
      <c r="K13" s="46" t="s">
        <v>17</v>
      </c>
      <c r="L13" s="46" t="s">
        <v>17</v>
      </c>
      <c r="M13" s="46" t="s">
        <v>17</v>
      </c>
      <c r="N13" s="46" t="s">
        <v>17</v>
      </c>
      <c r="O13" s="46" t="s">
        <v>17</v>
      </c>
      <c r="P13" s="46" t="s">
        <v>17</v>
      </c>
      <c r="Q13" s="46" t="s">
        <v>17</v>
      </c>
      <c r="R13" s="47" t="s">
        <v>37</v>
      </c>
      <c r="S13" s="30" t="s">
        <v>53</v>
      </c>
      <c r="T13" s="4">
        <f t="shared" ref="T13:Y13" si="0">T22+T335</f>
        <v>1608712.7999999998</v>
      </c>
      <c r="U13" s="4">
        <f t="shared" si="0"/>
        <v>1228375.3</v>
      </c>
      <c r="V13" s="4">
        <f t="shared" si="0"/>
        <v>1855818.0999999999</v>
      </c>
      <c r="W13" s="4">
        <f t="shared" si="0"/>
        <v>1478620.5</v>
      </c>
      <c r="X13" s="4">
        <f t="shared" si="0"/>
        <v>2087295.4</v>
      </c>
      <c r="Y13" s="4">
        <f t="shared" si="0"/>
        <v>2380859.2999999998</v>
      </c>
      <c r="Z13" s="4">
        <f>T13+U13+V13+W13+X13+Y13</f>
        <v>10639681.399999999</v>
      </c>
      <c r="AA13" s="30">
        <v>2020</v>
      </c>
      <c r="AB13" s="41"/>
      <c r="AC13" s="107"/>
      <c r="AD13" s="41"/>
    </row>
    <row r="14" spans="1:32" s="22" customFormat="1" ht="44.25" x14ac:dyDescent="0.25">
      <c r="A14" s="37"/>
      <c r="B14" s="37"/>
      <c r="C14" s="37"/>
      <c r="D14" s="37"/>
      <c r="E14" s="37"/>
      <c r="F14" s="37"/>
      <c r="G14" s="37"/>
      <c r="H14" s="36"/>
      <c r="I14" s="37"/>
      <c r="J14" s="37"/>
      <c r="K14" s="37"/>
      <c r="L14" s="37"/>
      <c r="M14" s="37"/>
      <c r="N14" s="37"/>
      <c r="O14" s="37"/>
      <c r="P14" s="37"/>
      <c r="Q14" s="37"/>
      <c r="R14" s="35" t="s">
        <v>72</v>
      </c>
      <c r="S14" s="15"/>
      <c r="T14" s="8"/>
      <c r="U14" s="8"/>
      <c r="V14" s="5"/>
      <c r="W14" s="91"/>
      <c r="X14" s="5"/>
      <c r="Y14" s="5"/>
      <c r="Z14" s="5"/>
      <c r="AA14" s="15"/>
      <c r="AB14" s="41"/>
      <c r="AC14" s="107"/>
      <c r="AD14" s="41"/>
      <c r="AE14" s="1"/>
      <c r="AF14" s="1"/>
    </row>
    <row r="15" spans="1:32" s="22" customFormat="1" ht="45" x14ac:dyDescent="0.25">
      <c r="A15" s="37"/>
      <c r="B15" s="37"/>
      <c r="C15" s="37"/>
      <c r="D15" s="37"/>
      <c r="E15" s="37"/>
      <c r="F15" s="37"/>
      <c r="G15" s="37"/>
      <c r="H15" s="36"/>
      <c r="I15" s="37"/>
      <c r="J15" s="37"/>
      <c r="K15" s="37"/>
      <c r="L15" s="37"/>
      <c r="M15" s="37"/>
      <c r="N15" s="37"/>
      <c r="O15" s="37"/>
      <c r="P15" s="37"/>
      <c r="Q15" s="37"/>
      <c r="R15" s="17" t="s">
        <v>73</v>
      </c>
      <c r="S15" s="15" t="s">
        <v>54</v>
      </c>
      <c r="T15" s="8"/>
      <c r="U15" s="8">
        <f>U25</f>
        <v>18.7</v>
      </c>
      <c r="V15" s="8"/>
      <c r="W15" s="92"/>
      <c r="X15" s="8"/>
      <c r="Y15" s="8">
        <f>Y25</f>
        <v>13.3</v>
      </c>
      <c r="Z15" s="5">
        <f>T15+U15+V15+W15+X15+Y15</f>
        <v>32</v>
      </c>
      <c r="AA15" s="15">
        <v>2020</v>
      </c>
      <c r="AB15" s="41"/>
      <c r="AC15" s="107"/>
      <c r="AD15" s="41"/>
      <c r="AE15" s="1"/>
      <c r="AF15" s="1"/>
    </row>
    <row r="16" spans="1:32" s="22" customFormat="1" ht="30" x14ac:dyDescent="0.25">
      <c r="A16" s="37"/>
      <c r="B16" s="37"/>
      <c r="C16" s="37"/>
      <c r="D16" s="37"/>
      <c r="E16" s="37"/>
      <c r="F16" s="37"/>
      <c r="G16" s="37"/>
      <c r="H16" s="36"/>
      <c r="I16" s="37"/>
      <c r="J16" s="37"/>
      <c r="K16" s="37"/>
      <c r="L16" s="37"/>
      <c r="M16" s="37"/>
      <c r="N16" s="37"/>
      <c r="O16" s="37"/>
      <c r="P16" s="37"/>
      <c r="Q16" s="37"/>
      <c r="R16" s="17" t="s">
        <v>74</v>
      </c>
      <c r="S16" s="15" t="s">
        <v>54</v>
      </c>
      <c r="T16" s="8">
        <f>T110</f>
        <v>223.1</v>
      </c>
      <c r="U16" s="8">
        <f>U110</f>
        <v>315.7</v>
      </c>
      <c r="V16" s="8">
        <f>V110</f>
        <v>104</v>
      </c>
      <c r="W16" s="8">
        <f>W110+W111</f>
        <v>155.5</v>
      </c>
      <c r="X16" s="8">
        <f>X110+X111</f>
        <v>13.7</v>
      </c>
      <c r="Y16" s="8">
        <f>Y110+Y111</f>
        <v>0.3</v>
      </c>
      <c r="Z16" s="5">
        <f>T16+U16+V16+W16+X16+Y16</f>
        <v>812.3</v>
      </c>
      <c r="AA16" s="15">
        <v>2020</v>
      </c>
      <c r="AB16" s="41"/>
      <c r="AC16" s="107"/>
      <c r="AD16" s="41"/>
      <c r="AE16" s="1"/>
      <c r="AF16" s="1"/>
    </row>
    <row r="17" spans="1:32" s="22" customFormat="1" ht="30" x14ac:dyDescent="0.25">
      <c r="A17" s="37"/>
      <c r="B17" s="37"/>
      <c r="C17" s="37"/>
      <c r="D17" s="37"/>
      <c r="E17" s="37"/>
      <c r="F17" s="37"/>
      <c r="G17" s="37"/>
      <c r="H17" s="36"/>
      <c r="I17" s="37"/>
      <c r="J17" s="37"/>
      <c r="K17" s="37"/>
      <c r="L17" s="37"/>
      <c r="M17" s="37"/>
      <c r="N17" s="37"/>
      <c r="O17" s="37"/>
      <c r="P17" s="37"/>
      <c r="Q17" s="37"/>
      <c r="R17" s="17" t="s">
        <v>75</v>
      </c>
      <c r="S17" s="15" t="s">
        <v>54</v>
      </c>
      <c r="T17" s="8">
        <f t="shared" ref="T17:Y17" si="1">T173</f>
        <v>6722.4</v>
      </c>
      <c r="U17" s="8">
        <f t="shared" si="1"/>
        <v>5804.6</v>
      </c>
      <c r="V17" s="8">
        <f t="shared" si="1"/>
        <v>5804.6</v>
      </c>
      <c r="W17" s="8">
        <f t="shared" si="1"/>
        <v>5804.6</v>
      </c>
      <c r="X17" s="8">
        <f t="shared" si="1"/>
        <v>5804.6</v>
      </c>
      <c r="Y17" s="8">
        <f t="shared" si="1"/>
        <v>5804.6</v>
      </c>
      <c r="Z17" s="5">
        <f>Y17</f>
        <v>5804.6</v>
      </c>
      <c r="AA17" s="15">
        <v>2020</v>
      </c>
      <c r="AB17" s="41"/>
      <c r="AC17" s="107"/>
      <c r="AD17" s="41"/>
      <c r="AE17" s="1"/>
      <c r="AF17" s="1"/>
    </row>
    <row r="18" spans="1:32" s="22" customFormat="1" ht="60" x14ac:dyDescent="0.25">
      <c r="A18" s="37"/>
      <c r="B18" s="37"/>
      <c r="C18" s="37"/>
      <c r="D18" s="37"/>
      <c r="E18" s="37"/>
      <c r="F18" s="37"/>
      <c r="G18" s="37"/>
      <c r="H18" s="36"/>
      <c r="I18" s="37"/>
      <c r="J18" s="37"/>
      <c r="K18" s="37"/>
      <c r="L18" s="37"/>
      <c r="M18" s="37"/>
      <c r="N18" s="37"/>
      <c r="O18" s="37"/>
      <c r="P18" s="37"/>
      <c r="Q18" s="37"/>
      <c r="R18" s="17" t="s">
        <v>76</v>
      </c>
      <c r="S18" s="15" t="s">
        <v>49</v>
      </c>
      <c r="T18" s="21">
        <f t="shared" ref="T18:Y18" si="2">T180</f>
        <v>2000</v>
      </c>
      <c r="U18" s="21">
        <f t="shared" si="2"/>
        <v>2862</v>
      </c>
      <c r="V18" s="21">
        <f t="shared" si="2"/>
        <v>2310</v>
      </c>
      <c r="W18" s="21">
        <f t="shared" si="2"/>
        <v>1460</v>
      </c>
      <c r="X18" s="21">
        <f t="shared" si="2"/>
        <v>1500</v>
      </c>
      <c r="Y18" s="21">
        <f t="shared" si="2"/>
        <v>2300</v>
      </c>
      <c r="Z18" s="6">
        <f>T18+U18+V18+W18+X18+Y18</f>
        <v>12432</v>
      </c>
      <c r="AA18" s="15">
        <v>2020</v>
      </c>
      <c r="AB18" s="41"/>
      <c r="AC18" s="107"/>
      <c r="AD18" s="41"/>
      <c r="AE18" s="1"/>
      <c r="AF18" s="1"/>
    </row>
    <row r="19" spans="1:32" s="22" customFormat="1" ht="42.6" customHeight="1" x14ac:dyDescent="0.25">
      <c r="A19" s="37"/>
      <c r="B19" s="37"/>
      <c r="C19" s="37"/>
      <c r="D19" s="37"/>
      <c r="E19" s="37"/>
      <c r="F19" s="37"/>
      <c r="G19" s="37"/>
      <c r="H19" s="36"/>
      <c r="I19" s="37"/>
      <c r="J19" s="37"/>
      <c r="K19" s="37"/>
      <c r="L19" s="37"/>
      <c r="M19" s="37"/>
      <c r="N19" s="37"/>
      <c r="O19" s="37"/>
      <c r="P19" s="37"/>
      <c r="Q19" s="37"/>
      <c r="R19" s="17" t="s">
        <v>77</v>
      </c>
      <c r="S19" s="15" t="s">
        <v>54</v>
      </c>
      <c r="T19" s="8">
        <f>T222</f>
        <v>58.2</v>
      </c>
      <c r="U19" s="8">
        <f>U222</f>
        <v>27.765300000000003</v>
      </c>
      <c r="V19" s="8">
        <f>V222</f>
        <v>120.33999999999999</v>
      </c>
      <c r="W19" s="92"/>
      <c r="X19" s="8"/>
      <c r="Y19" s="8"/>
      <c r="Z19" s="5">
        <f>T19+U19+V19+W19+X19+Y19</f>
        <v>206.30529999999999</v>
      </c>
      <c r="AA19" s="15">
        <v>2017</v>
      </c>
      <c r="AB19" s="41"/>
      <c r="AC19" s="107"/>
      <c r="AD19" s="41"/>
      <c r="AE19" s="1"/>
      <c r="AF19" s="1"/>
    </row>
    <row r="20" spans="1:32" s="22" customFormat="1" ht="30" x14ac:dyDescent="0.25">
      <c r="A20" s="37"/>
      <c r="B20" s="37"/>
      <c r="C20" s="37"/>
      <c r="D20" s="37"/>
      <c r="E20" s="37"/>
      <c r="F20" s="37"/>
      <c r="G20" s="37"/>
      <c r="H20" s="36"/>
      <c r="I20" s="37"/>
      <c r="J20" s="37"/>
      <c r="K20" s="37"/>
      <c r="L20" s="37"/>
      <c r="M20" s="37"/>
      <c r="N20" s="37"/>
      <c r="O20" s="37"/>
      <c r="P20" s="37"/>
      <c r="Q20" s="37"/>
      <c r="R20" s="17" t="s">
        <v>78</v>
      </c>
      <c r="S20" s="15" t="s">
        <v>55</v>
      </c>
      <c r="T20" s="8">
        <f t="shared" ref="T20:Y20" si="3">T337</f>
        <v>32718</v>
      </c>
      <c r="U20" s="8">
        <f t="shared" si="3"/>
        <v>19505</v>
      </c>
      <c r="V20" s="8">
        <f t="shared" si="3"/>
        <v>21910.6</v>
      </c>
      <c r="W20" s="8">
        <f t="shared" si="3"/>
        <v>21885.1</v>
      </c>
      <c r="X20" s="8">
        <f t="shared" si="3"/>
        <v>22702.2</v>
      </c>
      <c r="Y20" s="8">
        <f t="shared" si="3"/>
        <v>22702.2</v>
      </c>
      <c r="Z20" s="5">
        <f>T20+U20+V20+W20+X20+Y20</f>
        <v>141423.1</v>
      </c>
      <c r="AA20" s="15">
        <v>2020</v>
      </c>
      <c r="AB20" s="41"/>
      <c r="AC20" s="107"/>
      <c r="AD20" s="41"/>
      <c r="AE20" s="1"/>
      <c r="AF20" s="1"/>
    </row>
    <row r="21" spans="1:32" s="22" customFormat="1" ht="30" hidden="1" x14ac:dyDescent="0.25">
      <c r="A21" s="37"/>
      <c r="B21" s="37"/>
      <c r="C21" s="37"/>
      <c r="D21" s="37"/>
      <c r="E21" s="37"/>
      <c r="F21" s="37"/>
      <c r="G21" s="37"/>
      <c r="H21" s="36"/>
      <c r="I21" s="37"/>
      <c r="J21" s="37"/>
      <c r="K21" s="37"/>
      <c r="L21" s="37"/>
      <c r="M21" s="37"/>
      <c r="N21" s="37"/>
      <c r="O21" s="37"/>
      <c r="P21" s="37"/>
      <c r="Q21" s="37"/>
      <c r="R21" s="35" t="s">
        <v>233</v>
      </c>
      <c r="S21" s="15" t="s">
        <v>54</v>
      </c>
      <c r="T21" s="8"/>
      <c r="U21" s="8"/>
      <c r="V21" s="8"/>
      <c r="W21" s="8">
        <f>W111</f>
        <v>20.7</v>
      </c>
      <c r="X21" s="8">
        <f>X111</f>
        <v>0</v>
      </c>
      <c r="Y21" s="8">
        <f>Y111</f>
        <v>0.3</v>
      </c>
      <c r="Z21" s="5">
        <f>T21+U21+V21+W21+X21+Y21</f>
        <v>21</v>
      </c>
      <c r="AA21" s="15">
        <v>2020</v>
      </c>
      <c r="AB21" s="41"/>
      <c r="AC21" s="107"/>
      <c r="AD21" s="41"/>
      <c r="AE21" s="1"/>
      <c r="AF21" s="1"/>
    </row>
    <row r="22" spans="1:32" ht="28.5" x14ac:dyDescent="0.25">
      <c r="A22" s="48"/>
      <c r="B22" s="48"/>
      <c r="C22" s="48"/>
      <c r="D22" s="48" t="s">
        <v>17</v>
      </c>
      <c r="E22" s="48" t="s">
        <v>27</v>
      </c>
      <c r="F22" s="48" t="s">
        <v>17</v>
      </c>
      <c r="G22" s="48" t="s">
        <v>26</v>
      </c>
      <c r="H22" s="48" t="s">
        <v>17</v>
      </c>
      <c r="I22" s="48" t="s">
        <v>25</v>
      </c>
      <c r="J22" s="48" t="s">
        <v>18</v>
      </c>
      <c r="K22" s="48" t="s">
        <v>17</v>
      </c>
      <c r="L22" s="48" t="s">
        <v>17</v>
      </c>
      <c r="M22" s="48" t="s">
        <v>17</v>
      </c>
      <c r="N22" s="48" t="s">
        <v>17</v>
      </c>
      <c r="O22" s="48" t="s">
        <v>17</v>
      </c>
      <c r="P22" s="48" t="s">
        <v>17</v>
      </c>
      <c r="Q22" s="48" t="s">
        <v>17</v>
      </c>
      <c r="R22" s="49" t="s">
        <v>79</v>
      </c>
      <c r="S22" s="7" t="s">
        <v>53</v>
      </c>
      <c r="T22" s="3">
        <f t="shared" ref="T22:Z22" si="4">T23+T109+T172+T221</f>
        <v>995047.89999999979</v>
      </c>
      <c r="U22" s="3">
        <f t="shared" si="4"/>
        <v>885042.6</v>
      </c>
      <c r="V22" s="3">
        <f t="shared" si="4"/>
        <v>1548927.5999999999</v>
      </c>
      <c r="W22" s="3">
        <f t="shared" si="4"/>
        <v>1217068.7</v>
      </c>
      <c r="X22" s="3">
        <f t="shared" si="4"/>
        <v>1854481.5999999999</v>
      </c>
      <c r="Y22" s="3">
        <f t="shared" si="4"/>
        <v>2284699.2999999998</v>
      </c>
      <c r="Z22" s="3">
        <f t="shared" si="4"/>
        <v>8785267.6999999993</v>
      </c>
      <c r="AA22" s="7">
        <v>2020</v>
      </c>
    </row>
    <row r="23" spans="1:32" s="52" customFormat="1" ht="42.75" x14ac:dyDescent="0.25">
      <c r="A23" s="50"/>
      <c r="B23" s="50"/>
      <c r="C23" s="50"/>
      <c r="D23" s="50" t="s">
        <v>17</v>
      </c>
      <c r="E23" s="50" t="s">
        <v>27</v>
      </c>
      <c r="F23" s="50" t="s">
        <v>17</v>
      </c>
      <c r="G23" s="50" t="s">
        <v>26</v>
      </c>
      <c r="H23" s="50" t="s">
        <v>17</v>
      </c>
      <c r="I23" s="50" t="s">
        <v>25</v>
      </c>
      <c r="J23" s="50" t="s">
        <v>18</v>
      </c>
      <c r="K23" s="50" t="s">
        <v>17</v>
      </c>
      <c r="L23" s="50" t="s">
        <v>18</v>
      </c>
      <c r="M23" s="50" t="s">
        <v>17</v>
      </c>
      <c r="N23" s="50" t="s">
        <v>17</v>
      </c>
      <c r="O23" s="50" t="s">
        <v>17</v>
      </c>
      <c r="P23" s="50" t="s">
        <v>17</v>
      </c>
      <c r="Q23" s="50" t="s">
        <v>17</v>
      </c>
      <c r="R23" s="51" t="s">
        <v>32</v>
      </c>
      <c r="S23" s="26" t="s">
        <v>53</v>
      </c>
      <c r="T23" s="16">
        <f>T27+T37+T40+T48+T51+T54+T56+T58+T61+T63+T68</f>
        <v>87304.3</v>
      </c>
      <c r="U23" s="16">
        <f>U27+U37+U40+U48+U51+U54+U56+U58+U61+U63</f>
        <v>18427.8</v>
      </c>
      <c r="V23" s="16">
        <f>V27+V37+V39+V48+V51+V54+V56+V58+V61+V63+V68+V70+V79</f>
        <v>166828.19999999998</v>
      </c>
      <c r="W23" s="16">
        <f>W27+W39+W70+W79+W88</f>
        <v>436133.6</v>
      </c>
      <c r="X23" s="16">
        <f>X27+X79+X88+X93++X95+X100+X105</f>
        <v>370020.7</v>
      </c>
      <c r="Y23" s="16">
        <f>Y27+Y37+Y39+Y79+Y88+Y93+Y95+Y101+Y106</f>
        <v>936363.3</v>
      </c>
      <c r="Z23" s="16">
        <f>Z27+Z37+Z39+Z48+Z51+Z54+Z56+Z58+Z61+Z63+Z68+Z70+Z79+Z88+Z93+Z95+Z100+Z105</f>
        <v>2015077.9000000001</v>
      </c>
      <c r="AA23" s="26">
        <v>2020</v>
      </c>
      <c r="AB23" s="38"/>
      <c r="AC23" s="109"/>
      <c r="AD23" s="38"/>
      <c r="AE23" s="39"/>
      <c r="AF23" s="39"/>
    </row>
    <row r="24" spans="1:32" s="2" customFormat="1" ht="29.25" x14ac:dyDescent="0.25">
      <c r="A24" s="36"/>
      <c r="B24" s="36"/>
      <c r="C24" s="36"/>
      <c r="D24" s="36"/>
      <c r="E24" s="36"/>
      <c r="F24" s="36"/>
      <c r="G24" s="36"/>
      <c r="H24" s="36"/>
      <c r="I24" s="37"/>
      <c r="J24" s="36"/>
      <c r="K24" s="36"/>
      <c r="L24" s="36"/>
      <c r="M24" s="36"/>
      <c r="N24" s="36"/>
      <c r="O24" s="36"/>
      <c r="P24" s="36"/>
      <c r="Q24" s="36"/>
      <c r="R24" s="35" t="s">
        <v>80</v>
      </c>
      <c r="S24" s="15" t="s">
        <v>5</v>
      </c>
      <c r="T24" s="8"/>
      <c r="U24" s="8">
        <f>U45+U59</f>
        <v>0.6</v>
      </c>
      <c r="V24" s="8"/>
      <c r="W24" s="8">
        <f>W45+W78</f>
        <v>0.5</v>
      </c>
      <c r="X24" s="8">
        <f>X45+X87</f>
        <v>0.3</v>
      </c>
      <c r="Y24" s="8">
        <f>Y34+Y45</f>
        <v>4.2</v>
      </c>
      <c r="Z24" s="5">
        <f t="shared" ref="Z24:Z30" si="5">T24+U24+V24+W24+X24+Y24</f>
        <v>5.6000000000000005</v>
      </c>
      <c r="AA24" s="15">
        <v>2020</v>
      </c>
      <c r="AB24" s="38"/>
      <c r="AC24" s="109"/>
      <c r="AD24" s="38"/>
      <c r="AE24" s="39"/>
      <c r="AF24" s="39"/>
    </row>
    <row r="25" spans="1:32" s="2" customFormat="1" ht="30" x14ac:dyDescent="0.25">
      <c r="A25" s="36"/>
      <c r="B25" s="36"/>
      <c r="C25" s="36"/>
      <c r="D25" s="36"/>
      <c r="E25" s="36"/>
      <c r="F25" s="36"/>
      <c r="G25" s="36"/>
      <c r="H25" s="36"/>
      <c r="I25" s="37"/>
      <c r="J25" s="36"/>
      <c r="K25" s="36"/>
      <c r="L25" s="36"/>
      <c r="M25" s="36"/>
      <c r="N25" s="36"/>
      <c r="O25" s="36"/>
      <c r="P25" s="36"/>
      <c r="Q25" s="36"/>
      <c r="R25" s="35" t="s">
        <v>81</v>
      </c>
      <c r="S25" s="15" t="s">
        <v>54</v>
      </c>
      <c r="T25" s="8"/>
      <c r="U25" s="8">
        <f>U46+U60</f>
        <v>18.7</v>
      </c>
      <c r="V25" s="8"/>
      <c r="W25" s="92"/>
      <c r="X25" s="8"/>
      <c r="Y25" s="8">
        <f>Y35</f>
        <v>13.3</v>
      </c>
      <c r="Z25" s="5">
        <f t="shared" si="5"/>
        <v>32</v>
      </c>
      <c r="AA25" s="15">
        <v>2020</v>
      </c>
      <c r="AB25" s="38"/>
      <c r="AC25" s="109"/>
      <c r="AD25" s="38"/>
      <c r="AE25" s="39"/>
      <c r="AF25" s="39"/>
    </row>
    <row r="26" spans="1:32" s="2" customFormat="1" ht="44.25" x14ac:dyDescent="0.25">
      <c r="A26" s="36"/>
      <c r="B26" s="36"/>
      <c r="C26" s="36"/>
      <c r="D26" s="36"/>
      <c r="E26" s="36"/>
      <c r="F26" s="36"/>
      <c r="G26" s="36"/>
      <c r="H26" s="36"/>
      <c r="I26" s="37"/>
      <c r="J26" s="36"/>
      <c r="K26" s="36"/>
      <c r="L26" s="36"/>
      <c r="M26" s="36"/>
      <c r="N26" s="36"/>
      <c r="O26" s="36"/>
      <c r="P26" s="36"/>
      <c r="Q26" s="36"/>
      <c r="R26" s="35" t="s">
        <v>82</v>
      </c>
      <c r="S26" s="15" t="s">
        <v>5</v>
      </c>
      <c r="T26" s="8">
        <f>T50+T55</f>
        <v>1.2</v>
      </c>
      <c r="U26" s="8">
        <f>U53</f>
        <v>0.7</v>
      </c>
      <c r="V26" s="8"/>
      <c r="W26" s="92"/>
      <c r="X26" s="8"/>
      <c r="Y26" s="8"/>
      <c r="Z26" s="5">
        <f t="shared" si="5"/>
        <v>1.9</v>
      </c>
      <c r="AA26" s="15">
        <v>2016</v>
      </c>
      <c r="AB26" s="38"/>
      <c r="AC26" s="109"/>
      <c r="AD26" s="38"/>
      <c r="AE26" s="39"/>
      <c r="AF26" s="39"/>
    </row>
    <row r="27" spans="1:32" s="2" customFormat="1" ht="45" x14ac:dyDescent="0.25">
      <c r="A27" s="56"/>
      <c r="B27" s="56"/>
      <c r="C27" s="56"/>
      <c r="D27" s="56" t="s">
        <v>17</v>
      </c>
      <c r="E27" s="56" t="s">
        <v>27</v>
      </c>
      <c r="F27" s="56" t="s">
        <v>17</v>
      </c>
      <c r="G27" s="56" t="s">
        <v>26</v>
      </c>
      <c r="H27" s="56" t="s">
        <v>17</v>
      </c>
      <c r="I27" s="56" t="s">
        <v>25</v>
      </c>
      <c r="J27" s="56" t="s">
        <v>18</v>
      </c>
      <c r="K27" s="56" t="s">
        <v>17</v>
      </c>
      <c r="L27" s="56" t="s">
        <v>18</v>
      </c>
      <c r="M27" s="56" t="s">
        <v>17</v>
      </c>
      <c r="N27" s="56" t="s">
        <v>17</v>
      </c>
      <c r="O27" s="56" t="s">
        <v>17</v>
      </c>
      <c r="P27" s="56" t="s">
        <v>17</v>
      </c>
      <c r="Q27" s="56" t="s">
        <v>17</v>
      </c>
      <c r="R27" s="57" t="s">
        <v>41</v>
      </c>
      <c r="S27" s="58" t="s">
        <v>53</v>
      </c>
      <c r="T27" s="60">
        <f>T28+T29</f>
        <v>30000</v>
      </c>
      <c r="U27" s="60">
        <f>U28+U29</f>
        <v>734.9</v>
      </c>
      <c r="V27" s="60">
        <f>V28+V29</f>
        <v>2948.4</v>
      </c>
      <c r="W27" s="60">
        <f>W28+W29+W30</f>
        <v>270000</v>
      </c>
      <c r="X27" s="60">
        <f>X28+X29+X30</f>
        <v>270000</v>
      </c>
      <c r="Y27" s="60">
        <f>Y28+Y29+Y30</f>
        <v>900000</v>
      </c>
      <c r="Z27" s="60">
        <f t="shared" si="5"/>
        <v>1473683.3</v>
      </c>
      <c r="AA27" s="82">
        <v>2020</v>
      </c>
      <c r="AB27" s="38"/>
      <c r="AC27" s="109"/>
      <c r="AD27" s="38"/>
      <c r="AE27" s="39"/>
      <c r="AF27" s="39"/>
    </row>
    <row r="28" spans="1:32" s="2" customFormat="1" ht="45" x14ac:dyDescent="0.25">
      <c r="A28" s="56" t="s">
        <v>17</v>
      </c>
      <c r="B28" s="56" t="s">
        <v>17</v>
      </c>
      <c r="C28" s="56" t="s">
        <v>33</v>
      </c>
      <c r="D28" s="56" t="s">
        <v>17</v>
      </c>
      <c r="E28" s="56" t="s">
        <v>27</v>
      </c>
      <c r="F28" s="56" t="s">
        <v>17</v>
      </c>
      <c r="G28" s="56" t="s">
        <v>26</v>
      </c>
      <c r="H28" s="56" t="s">
        <v>17</v>
      </c>
      <c r="I28" s="56" t="s">
        <v>25</v>
      </c>
      <c r="J28" s="56" t="s">
        <v>18</v>
      </c>
      <c r="K28" s="56" t="s">
        <v>17</v>
      </c>
      <c r="L28" s="56" t="s">
        <v>18</v>
      </c>
      <c r="M28" s="56" t="s">
        <v>17</v>
      </c>
      <c r="N28" s="56" t="s">
        <v>17</v>
      </c>
      <c r="O28" s="56" t="s">
        <v>17</v>
      </c>
      <c r="P28" s="56" t="s">
        <v>17</v>
      </c>
      <c r="Q28" s="56" t="s">
        <v>18</v>
      </c>
      <c r="R28" s="57" t="s">
        <v>41</v>
      </c>
      <c r="S28" s="58" t="s">
        <v>53</v>
      </c>
      <c r="T28" s="59">
        <f>130000-100000</f>
        <v>30000</v>
      </c>
      <c r="U28" s="59">
        <f>1000-262.1-3</f>
        <v>734.9</v>
      </c>
      <c r="V28" s="59">
        <f>450+2940-441.6</f>
        <v>2948.4</v>
      </c>
      <c r="W28" s="59"/>
      <c r="X28" s="59"/>
      <c r="Y28" s="59"/>
      <c r="Z28" s="60">
        <f t="shared" si="5"/>
        <v>33683.300000000003</v>
      </c>
      <c r="AA28" s="58">
        <v>2017</v>
      </c>
      <c r="AB28" s="79"/>
      <c r="AC28" s="109"/>
      <c r="AD28" s="38"/>
      <c r="AE28" s="39"/>
      <c r="AF28" s="39"/>
    </row>
    <row r="29" spans="1:32" s="2" customFormat="1" ht="45" x14ac:dyDescent="0.25">
      <c r="A29" s="56" t="s">
        <v>17</v>
      </c>
      <c r="B29" s="56" t="s">
        <v>18</v>
      </c>
      <c r="C29" s="56" t="s">
        <v>19</v>
      </c>
      <c r="D29" s="56" t="s">
        <v>17</v>
      </c>
      <c r="E29" s="56" t="s">
        <v>27</v>
      </c>
      <c r="F29" s="56" t="s">
        <v>17</v>
      </c>
      <c r="G29" s="56" t="s">
        <v>26</v>
      </c>
      <c r="H29" s="56" t="s">
        <v>17</v>
      </c>
      <c r="I29" s="56" t="s">
        <v>25</v>
      </c>
      <c r="J29" s="56" t="s">
        <v>18</v>
      </c>
      <c r="K29" s="56" t="s">
        <v>17</v>
      </c>
      <c r="L29" s="56" t="s">
        <v>18</v>
      </c>
      <c r="M29" s="56" t="s">
        <v>161</v>
      </c>
      <c r="N29" s="56" t="s">
        <v>17</v>
      </c>
      <c r="O29" s="56" t="s">
        <v>25</v>
      </c>
      <c r="P29" s="56" t="s">
        <v>24</v>
      </c>
      <c r="Q29" s="56" t="s">
        <v>18</v>
      </c>
      <c r="R29" s="57" t="s">
        <v>41</v>
      </c>
      <c r="S29" s="58" t="s">
        <v>53</v>
      </c>
      <c r="T29" s="59"/>
      <c r="U29" s="59"/>
      <c r="V29" s="59"/>
      <c r="W29" s="59"/>
      <c r="X29" s="59"/>
      <c r="Y29" s="59">
        <v>180000</v>
      </c>
      <c r="Z29" s="60">
        <f t="shared" si="5"/>
        <v>180000</v>
      </c>
      <c r="AA29" s="58">
        <v>2020</v>
      </c>
      <c r="AB29" s="41"/>
      <c r="AC29" s="107"/>
      <c r="AD29" s="38"/>
      <c r="AE29" s="39"/>
      <c r="AF29" s="39"/>
    </row>
    <row r="30" spans="1:32" s="2" customFormat="1" ht="45" x14ac:dyDescent="0.25">
      <c r="A30" s="56" t="s">
        <v>17</v>
      </c>
      <c r="B30" s="56" t="s">
        <v>18</v>
      </c>
      <c r="C30" s="56" t="s">
        <v>19</v>
      </c>
      <c r="D30" s="56" t="s">
        <v>17</v>
      </c>
      <c r="E30" s="56" t="s">
        <v>27</v>
      </c>
      <c r="F30" s="56" t="s">
        <v>17</v>
      </c>
      <c r="G30" s="56" t="s">
        <v>26</v>
      </c>
      <c r="H30" s="56" t="s">
        <v>17</v>
      </c>
      <c r="I30" s="56" t="s">
        <v>25</v>
      </c>
      <c r="J30" s="56" t="s">
        <v>18</v>
      </c>
      <c r="K30" s="56" t="s">
        <v>17</v>
      </c>
      <c r="L30" s="56" t="s">
        <v>18</v>
      </c>
      <c r="M30" s="56" t="s">
        <v>18</v>
      </c>
      <c r="N30" s="56" t="s">
        <v>17</v>
      </c>
      <c r="O30" s="56" t="s">
        <v>25</v>
      </c>
      <c r="P30" s="56" t="s">
        <v>24</v>
      </c>
      <c r="Q30" s="56" t="s">
        <v>18</v>
      </c>
      <c r="R30" s="57" t="s">
        <v>41</v>
      </c>
      <c r="S30" s="58" t="s">
        <v>53</v>
      </c>
      <c r="T30" s="59"/>
      <c r="U30" s="59"/>
      <c r="V30" s="59"/>
      <c r="W30" s="59">
        <v>270000</v>
      </c>
      <c r="X30" s="59">
        <v>270000</v>
      </c>
      <c r="Y30" s="59">
        <v>720000</v>
      </c>
      <c r="Z30" s="60">
        <f t="shared" si="5"/>
        <v>1260000</v>
      </c>
      <c r="AA30" s="58">
        <v>2020</v>
      </c>
      <c r="AB30" s="41"/>
      <c r="AC30" s="107"/>
      <c r="AD30" s="38"/>
      <c r="AE30" s="39"/>
      <c r="AF30" s="39"/>
    </row>
    <row r="31" spans="1:32" s="39" customFormat="1" ht="44.25" x14ac:dyDescent="0.25">
      <c r="A31" s="36"/>
      <c r="B31" s="36"/>
      <c r="C31" s="36"/>
      <c r="D31" s="36"/>
      <c r="E31" s="36"/>
      <c r="F31" s="36"/>
      <c r="G31" s="36"/>
      <c r="H31" s="36"/>
      <c r="I31" s="37"/>
      <c r="J31" s="36"/>
      <c r="K31" s="36"/>
      <c r="L31" s="36"/>
      <c r="M31" s="36"/>
      <c r="N31" s="36"/>
      <c r="O31" s="36"/>
      <c r="P31" s="36"/>
      <c r="Q31" s="36"/>
      <c r="R31" s="35" t="s">
        <v>212</v>
      </c>
      <c r="S31" s="15" t="s">
        <v>39</v>
      </c>
      <c r="T31" s="8"/>
      <c r="U31" s="21">
        <v>1</v>
      </c>
      <c r="V31" s="21"/>
      <c r="W31" s="5"/>
      <c r="X31" s="5"/>
      <c r="Y31" s="5"/>
      <c r="Z31" s="6">
        <f>SUM(T31:Y31)</f>
        <v>1</v>
      </c>
      <c r="AA31" s="15">
        <v>2016</v>
      </c>
      <c r="AB31" s="41"/>
      <c r="AC31" s="109"/>
      <c r="AD31" s="38"/>
    </row>
    <row r="32" spans="1:32" s="39" customFormat="1" ht="29.25" x14ac:dyDescent="0.25">
      <c r="A32" s="36"/>
      <c r="B32" s="36"/>
      <c r="C32" s="36"/>
      <c r="D32" s="36"/>
      <c r="E32" s="36"/>
      <c r="F32" s="36"/>
      <c r="G32" s="36"/>
      <c r="H32" s="36"/>
      <c r="I32" s="37"/>
      <c r="J32" s="36"/>
      <c r="K32" s="36"/>
      <c r="L32" s="36"/>
      <c r="M32" s="36"/>
      <c r="N32" s="36"/>
      <c r="O32" s="36"/>
      <c r="P32" s="36"/>
      <c r="Q32" s="36"/>
      <c r="R32" s="35" t="s">
        <v>213</v>
      </c>
      <c r="S32" s="15" t="s">
        <v>48</v>
      </c>
      <c r="T32" s="8"/>
      <c r="U32" s="21"/>
      <c r="V32" s="21">
        <v>1</v>
      </c>
      <c r="W32" s="5"/>
      <c r="X32" s="5"/>
      <c r="Y32" s="5"/>
      <c r="Z32" s="6">
        <f>SUM(T32:Y32)</f>
        <v>1</v>
      </c>
      <c r="AA32" s="15">
        <v>2017</v>
      </c>
      <c r="AB32" s="41"/>
      <c r="AC32" s="109"/>
      <c r="AD32" s="38"/>
    </row>
    <row r="33" spans="1:32" s="39" customFormat="1" ht="30" x14ac:dyDescent="0.25">
      <c r="A33" s="36"/>
      <c r="B33" s="36"/>
      <c r="C33" s="36"/>
      <c r="D33" s="36"/>
      <c r="E33" s="36"/>
      <c r="F33" s="36"/>
      <c r="G33" s="36"/>
      <c r="H33" s="36"/>
      <c r="I33" s="37"/>
      <c r="J33" s="36"/>
      <c r="K33" s="36"/>
      <c r="L33" s="36"/>
      <c r="M33" s="36"/>
      <c r="N33" s="36"/>
      <c r="O33" s="36"/>
      <c r="P33" s="36"/>
      <c r="Q33" s="36"/>
      <c r="R33" s="17" t="s">
        <v>218</v>
      </c>
      <c r="S33" s="15" t="s">
        <v>4</v>
      </c>
      <c r="T33" s="21"/>
      <c r="U33" s="21"/>
      <c r="V33" s="21"/>
      <c r="W33" s="8"/>
      <c r="X33" s="92"/>
      <c r="Y33" s="8">
        <f>Y27/Z27*100</f>
        <v>61.071466304870249</v>
      </c>
      <c r="Z33" s="5">
        <f>W33+X33+Y33</f>
        <v>61.071466304870249</v>
      </c>
      <c r="AA33" s="18">
        <v>2020</v>
      </c>
      <c r="AB33" s="41"/>
      <c r="AC33" s="109"/>
      <c r="AD33" s="38"/>
    </row>
    <row r="34" spans="1:32" s="39" customFormat="1" ht="29.25" x14ac:dyDescent="0.25">
      <c r="A34" s="36"/>
      <c r="B34" s="36"/>
      <c r="C34" s="36"/>
      <c r="D34" s="36"/>
      <c r="E34" s="36"/>
      <c r="F34" s="36"/>
      <c r="G34" s="36"/>
      <c r="H34" s="36"/>
      <c r="I34" s="37"/>
      <c r="J34" s="36"/>
      <c r="K34" s="36"/>
      <c r="L34" s="36"/>
      <c r="M34" s="36"/>
      <c r="N34" s="36"/>
      <c r="O34" s="36"/>
      <c r="P34" s="36"/>
      <c r="Q34" s="36"/>
      <c r="R34" s="35" t="s">
        <v>219</v>
      </c>
      <c r="S34" s="15" t="s">
        <v>5</v>
      </c>
      <c r="T34" s="8"/>
      <c r="U34" s="21"/>
      <c r="V34" s="21"/>
      <c r="W34" s="5"/>
      <c r="X34" s="5"/>
      <c r="Y34" s="8">
        <v>3</v>
      </c>
      <c r="Z34" s="5">
        <f>W34+X34+Y34</f>
        <v>3</v>
      </c>
      <c r="AA34" s="15">
        <v>2020</v>
      </c>
      <c r="AB34" s="41"/>
      <c r="AC34" s="109"/>
      <c r="AD34" s="38"/>
    </row>
    <row r="35" spans="1:32" s="39" customFormat="1" ht="30" x14ac:dyDescent="0.25">
      <c r="A35" s="36"/>
      <c r="B35" s="36"/>
      <c r="C35" s="36"/>
      <c r="D35" s="36"/>
      <c r="E35" s="36"/>
      <c r="F35" s="36"/>
      <c r="G35" s="36"/>
      <c r="H35" s="36"/>
      <c r="I35" s="37"/>
      <c r="J35" s="36"/>
      <c r="K35" s="36"/>
      <c r="L35" s="36"/>
      <c r="M35" s="36"/>
      <c r="N35" s="36"/>
      <c r="O35" s="36"/>
      <c r="P35" s="36"/>
      <c r="Q35" s="36"/>
      <c r="R35" s="35" t="s">
        <v>220</v>
      </c>
      <c r="S35" s="15" t="s">
        <v>54</v>
      </c>
      <c r="T35" s="8"/>
      <c r="U35" s="21"/>
      <c r="V35" s="21"/>
      <c r="W35" s="5"/>
      <c r="X35" s="5"/>
      <c r="Y35" s="8">
        <v>13.3</v>
      </c>
      <c r="Z35" s="5">
        <f>W35+X35+Y35</f>
        <v>13.3</v>
      </c>
      <c r="AA35" s="15">
        <v>2020</v>
      </c>
      <c r="AB35" s="41"/>
      <c r="AC35" s="109"/>
      <c r="AD35" s="38"/>
    </row>
    <row r="36" spans="1:32" s="39" customFormat="1" ht="30" x14ac:dyDescent="0.25">
      <c r="A36" s="36"/>
      <c r="B36" s="36"/>
      <c r="C36" s="36"/>
      <c r="D36" s="36"/>
      <c r="E36" s="36"/>
      <c r="F36" s="36"/>
      <c r="G36" s="36"/>
      <c r="H36" s="36"/>
      <c r="I36" s="37"/>
      <c r="J36" s="36"/>
      <c r="K36" s="36"/>
      <c r="L36" s="36"/>
      <c r="M36" s="36"/>
      <c r="N36" s="36"/>
      <c r="O36" s="36"/>
      <c r="P36" s="36"/>
      <c r="Q36" s="36"/>
      <c r="R36" s="35" t="s">
        <v>227</v>
      </c>
      <c r="S36" s="15" t="s">
        <v>39</v>
      </c>
      <c r="T36" s="8"/>
      <c r="U36" s="21"/>
      <c r="V36" s="21"/>
      <c r="W36" s="21">
        <v>1</v>
      </c>
      <c r="X36" s="21">
        <v>1</v>
      </c>
      <c r="Y36" s="5"/>
      <c r="Z36" s="6">
        <f>X36</f>
        <v>1</v>
      </c>
      <c r="AA36" s="15">
        <v>2019</v>
      </c>
      <c r="AB36" s="41"/>
      <c r="AC36" s="109"/>
      <c r="AD36" s="38"/>
    </row>
    <row r="37" spans="1:32" s="2" customFormat="1" ht="44.25" x14ac:dyDescent="0.25">
      <c r="A37" s="56" t="s">
        <v>17</v>
      </c>
      <c r="B37" s="56" t="s">
        <v>17</v>
      </c>
      <c r="C37" s="56" t="s">
        <v>33</v>
      </c>
      <c r="D37" s="56" t="s">
        <v>17</v>
      </c>
      <c r="E37" s="56" t="s">
        <v>27</v>
      </c>
      <c r="F37" s="56" t="s">
        <v>17</v>
      </c>
      <c r="G37" s="56" t="s">
        <v>26</v>
      </c>
      <c r="H37" s="56" t="s">
        <v>17</v>
      </c>
      <c r="I37" s="56" t="s">
        <v>25</v>
      </c>
      <c r="J37" s="56" t="s">
        <v>18</v>
      </c>
      <c r="K37" s="56" t="s">
        <v>17</v>
      </c>
      <c r="L37" s="56" t="s">
        <v>18</v>
      </c>
      <c r="M37" s="56" t="s">
        <v>17</v>
      </c>
      <c r="N37" s="56" t="s">
        <v>19</v>
      </c>
      <c r="O37" s="56"/>
      <c r="P37" s="56"/>
      <c r="Q37" s="56"/>
      <c r="R37" s="57" t="s">
        <v>84</v>
      </c>
      <c r="S37" s="58" t="s">
        <v>53</v>
      </c>
      <c r="T37" s="59">
        <v>900</v>
      </c>
      <c r="U37" s="60"/>
      <c r="V37" s="60"/>
      <c r="W37" s="95"/>
      <c r="X37" s="60"/>
      <c r="Y37" s="60"/>
      <c r="Z37" s="60">
        <f>T37+U37+V37+W37+X37+Y37</f>
        <v>900</v>
      </c>
      <c r="AA37" s="58">
        <v>2015</v>
      </c>
      <c r="AB37" s="38"/>
      <c r="AC37" s="109"/>
      <c r="AD37" s="38"/>
      <c r="AE37" s="39"/>
      <c r="AF37" s="39"/>
    </row>
    <row r="38" spans="1:32" s="39" customFormat="1" ht="29.25" x14ac:dyDescent="0.25">
      <c r="A38" s="37"/>
      <c r="B38" s="37"/>
      <c r="C38" s="37"/>
      <c r="D38" s="37"/>
      <c r="E38" s="36"/>
      <c r="F38" s="36"/>
      <c r="G38" s="36"/>
      <c r="H38" s="36"/>
      <c r="I38" s="37"/>
      <c r="J38" s="36"/>
      <c r="K38" s="36"/>
      <c r="L38" s="36"/>
      <c r="M38" s="36"/>
      <c r="N38" s="36"/>
      <c r="O38" s="36"/>
      <c r="P38" s="36"/>
      <c r="Q38" s="36"/>
      <c r="R38" s="35" t="s">
        <v>61</v>
      </c>
      <c r="S38" s="15" t="s">
        <v>48</v>
      </c>
      <c r="T38" s="21">
        <v>1</v>
      </c>
      <c r="U38" s="21"/>
      <c r="V38" s="21"/>
      <c r="W38" s="93"/>
      <c r="X38" s="21"/>
      <c r="Y38" s="21"/>
      <c r="Z38" s="6">
        <f>T38</f>
        <v>1</v>
      </c>
      <c r="AA38" s="15">
        <v>2015</v>
      </c>
      <c r="AB38" s="38"/>
      <c r="AC38" s="109"/>
      <c r="AD38" s="38"/>
    </row>
    <row r="39" spans="1:32" s="39" customFormat="1" ht="44.25" x14ac:dyDescent="0.25">
      <c r="A39" s="56"/>
      <c r="B39" s="56"/>
      <c r="C39" s="56"/>
      <c r="D39" s="56" t="s">
        <v>17</v>
      </c>
      <c r="E39" s="56" t="s">
        <v>27</v>
      </c>
      <c r="F39" s="56" t="s">
        <v>17</v>
      </c>
      <c r="G39" s="56" t="s">
        <v>26</v>
      </c>
      <c r="H39" s="56" t="s">
        <v>17</v>
      </c>
      <c r="I39" s="56" t="s">
        <v>25</v>
      </c>
      <c r="J39" s="56" t="s">
        <v>18</v>
      </c>
      <c r="K39" s="56" t="s">
        <v>17</v>
      </c>
      <c r="L39" s="56" t="s">
        <v>18</v>
      </c>
      <c r="M39" s="56" t="s">
        <v>17</v>
      </c>
      <c r="N39" s="56" t="s">
        <v>17</v>
      </c>
      <c r="O39" s="56" t="s">
        <v>17</v>
      </c>
      <c r="P39" s="56" t="s">
        <v>17</v>
      </c>
      <c r="Q39" s="56" t="s">
        <v>17</v>
      </c>
      <c r="R39" s="57" t="s">
        <v>85</v>
      </c>
      <c r="S39" s="58" t="s">
        <v>53</v>
      </c>
      <c r="T39" s="60">
        <f>T40</f>
        <v>20000</v>
      </c>
      <c r="U39" s="60">
        <f>U40</f>
        <v>989</v>
      </c>
      <c r="V39" s="60">
        <f>V40+V41</f>
        <v>78681.899999999994</v>
      </c>
      <c r="W39" s="95"/>
      <c r="X39" s="60"/>
      <c r="Y39" s="60">
        <f>Y42+Y43</f>
        <v>36163.300000000003</v>
      </c>
      <c r="Z39" s="60">
        <f>T39+U39+V39+W39+X39+Y39</f>
        <v>135834.20000000001</v>
      </c>
      <c r="AA39" s="58">
        <v>2020</v>
      </c>
      <c r="AB39" s="38"/>
      <c r="AC39" s="109"/>
      <c r="AD39" s="38"/>
    </row>
    <row r="40" spans="1:32" s="2" customFormat="1" ht="44.25" x14ac:dyDescent="0.25">
      <c r="A40" s="56" t="s">
        <v>17</v>
      </c>
      <c r="B40" s="56" t="s">
        <v>17</v>
      </c>
      <c r="C40" s="56" t="s">
        <v>33</v>
      </c>
      <c r="D40" s="56" t="s">
        <v>17</v>
      </c>
      <c r="E40" s="56" t="s">
        <v>27</v>
      </c>
      <c r="F40" s="56" t="s">
        <v>17</v>
      </c>
      <c r="G40" s="56" t="s">
        <v>26</v>
      </c>
      <c r="H40" s="56" t="s">
        <v>17</v>
      </c>
      <c r="I40" s="56" t="s">
        <v>25</v>
      </c>
      <c r="J40" s="56" t="s">
        <v>18</v>
      </c>
      <c r="K40" s="56" t="s">
        <v>17</v>
      </c>
      <c r="L40" s="56" t="s">
        <v>18</v>
      </c>
      <c r="M40" s="56" t="s">
        <v>17</v>
      </c>
      <c r="N40" s="56" t="s">
        <v>17</v>
      </c>
      <c r="O40" s="56" t="s">
        <v>17</v>
      </c>
      <c r="P40" s="56" t="s">
        <v>17</v>
      </c>
      <c r="Q40" s="56" t="s">
        <v>28</v>
      </c>
      <c r="R40" s="57" t="s">
        <v>85</v>
      </c>
      <c r="S40" s="58" t="s">
        <v>53</v>
      </c>
      <c r="T40" s="59">
        <v>20000</v>
      </c>
      <c r="U40" s="59">
        <f>1000-11</f>
        <v>989</v>
      </c>
      <c r="V40" s="59">
        <v>820</v>
      </c>
      <c r="W40" s="96"/>
      <c r="X40" s="59"/>
      <c r="Y40" s="60"/>
      <c r="Z40" s="60">
        <f>T40+U40+V40+W40+X40+Y40</f>
        <v>21809</v>
      </c>
      <c r="AA40" s="58">
        <v>2017</v>
      </c>
      <c r="AB40" s="41"/>
      <c r="AC40" s="109"/>
      <c r="AD40" s="38"/>
      <c r="AE40" s="39"/>
      <c r="AF40" s="39"/>
    </row>
    <row r="41" spans="1:32" s="2" customFormat="1" ht="44.25" x14ac:dyDescent="0.25">
      <c r="A41" s="56" t="s">
        <v>17</v>
      </c>
      <c r="B41" s="56" t="s">
        <v>17</v>
      </c>
      <c r="C41" s="56" t="s">
        <v>33</v>
      </c>
      <c r="D41" s="56" t="s">
        <v>17</v>
      </c>
      <c r="E41" s="56" t="s">
        <v>27</v>
      </c>
      <c r="F41" s="56" t="s">
        <v>17</v>
      </c>
      <c r="G41" s="56" t="s">
        <v>26</v>
      </c>
      <c r="H41" s="56" t="s">
        <v>17</v>
      </c>
      <c r="I41" s="56" t="s">
        <v>25</v>
      </c>
      <c r="J41" s="56" t="s">
        <v>18</v>
      </c>
      <c r="K41" s="56" t="s">
        <v>17</v>
      </c>
      <c r="L41" s="56" t="s">
        <v>18</v>
      </c>
      <c r="M41" s="56" t="s">
        <v>18</v>
      </c>
      <c r="N41" s="56" t="s">
        <v>17</v>
      </c>
      <c r="O41" s="56" t="s">
        <v>18</v>
      </c>
      <c r="P41" s="56" t="s">
        <v>28</v>
      </c>
      <c r="Q41" s="56" t="s">
        <v>187</v>
      </c>
      <c r="R41" s="57" t="s">
        <v>85</v>
      </c>
      <c r="S41" s="58" t="s">
        <v>53</v>
      </c>
      <c r="T41" s="59"/>
      <c r="U41" s="59"/>
      <c r="V41" s="59">
        <v>77861.899999999994</v>
      </c>
      <c r="W41" s="96"/>
      <c r="X41" s="59"/>
      <c r="Y41" s="60"/>
      <c r="Z41" s="60">
        <f>T41+U41+V41+W41+X41+Y41</f>
        <v>77861.899999999994</v>
      </c>
      <c r="AA41" s="58">
        <v>2017</v>
      </c>
      <c r="AB41" s="41"/>
      <c r="AC41" s="109"/>
      <c r="AD41" s="38"/>
      <c r="AE41" s="39"/>
      <c r="AF41" s="39"/>
    </row>
    <row r="42" spans="1:32" s="2" customFormat="1" ht="44.25" x14ac:dyDescent="0.25">
      <c r="A42" s="56" t="s">
        <v>17</v>
      </c>
      <c r="B42" s="56" t="s">
        <v>18</v>
      </c>
      <c r="C42" s="56" t="s">
        <v>19</v>
      </c>
      <c r="D42" s="56" t="s">
        <v>17</v>
      </c>
      <c r="E42" s="56" t="s">
        <v>27</v>
      </c>
      <c r="F42" s="56" t="s">
        <v>17</v>
      </c>
      <c r="G42" s="56" t="s">
        <v>26</v>
      </c>
      <c r="H42" s="56" t="s">
        <v>17</v>
      </c>
      <c r="I42" s="56" t="s">
        <v>25</v>
      </c>
      <c r="J42" s="56" t="s">
        <v>18</v>
      </c>
      <c r="K42" s="56" t="s">
        <v>17</v>
      </c>
      <c r="L42" s="56" t="s">
        <v>18</v>
      </c>
      <c r="M42" s="56" t="s">
        <v>17</v>
      </c>
      <c r="N42" s="56" t="s">
        <v>17</v>
      </c>
      <c r="O42" s="56" t="s">
        <v>17</v>
      </c>
      <c r="P42" s="56" t="s">
        <v>17</v>
      </c>
      <c r="Q42" s="56" t="s">
        <v>28</v>
      </c>
      <c r="R42" s="57" t="s">
        <v>85</v>
      </c>
      <c r="S42" s="58" t="s">
        <v>53</v>
      </c>
      <c r="T42" s="59"/>
      <c r="U42" s="59"/>
      <c r="V42" s="59"/>
      <c r="W42" s="96"/>
      <c r="X42" s="59"/>
      <c r="Y42" s="59">
        <v>3495.5</v>
      </c>
      <c r="Z42" s="60">
        <f>T42+U42+V42+W42+X42+Y42</f>
        <v>3495.5</v>
      </c>
      <c r="AA42" s="58">
        <v>2020</v>
      </c>
      <c r="AB42" s="41"/>
      <c r="AC42" s="109"/>
      <c r="AD42" s="38"/>
      <c r="AE42" s="39"/>
      <c r="AF42" s="39"/>
    </row>
    <row r="43" spans="1:32" s="2" customFormat="1" ht="44.25" x14ac:dyDescent="0.25">
      <c r="A43" s="56" t="s">
        <v>17</v>
      </c>
      <c r="B43" s="56" t="s">
        <v>18</v>
      </c>
      <c r="C43" s="56" t="s">
        <v>19</v>
      </c>
      <c r="D43" s="56" t="s">
        <v>17</v>
      </c>
      <c r="E43" s="56" t="s">
        <v>27</v>
      </c>
      <c r="F43" s="56" t="s">
        <v>17</v>
      </c>
      <c r="G43" s="56" t="s">
        <v>26</v>
      </c>
      <c r="H43" s="56" t="s">
        <v>17</v>
      </c>
      <c r="I43" s="56" t="s">
        <v>25</v>
      </c>
      <c r="J43" s="56" t="s">
        <v>18</v>
      </c>
      <c r="K43" s="56" t="s">
        <v>17</v>
      </c>
      <c r="L43" s="56" t="s">
        <v>18</v>
      </c>
      <c r="M43" s="56" t="s">
        <v>161</v>
      </c>
      <c r="N43" s="56" t="s">
        <v>17</v>
      </c>
      <c r="O43" s="56" t="s">
        <v>25</v>
      </c>
      <c r="P43" s="56" t="s">
        <v>24</v>
      </c>
      <c r="Q43" s="56" t="s">
        <v>19</v>
      </c>
      <c r="R43" s="57" t="s">
        <v>85</v>
      </c>
      <c r="S43" s="58" t="s">
        <v>53</v>
      </c>
      <c r="T43" s="59"/>
      <c r="U43" s="59"/>
      <c r="V43" s="59"/>
      <c r="W43" s="96"/>
      <c r="X43" s="59"/>
      <c r="Y43" s="59">
        <v>32667.8</v>
      </c>
      <c r="Z43" s="60">
        <f>T43+U43+V43+W43+X43+Y43</f>
        <v>32667.8</v>
      </c>
      <c r="AA43" s="58">
        <v>2020</v>
      </c>
      <c r="AB43" s="41"/>
      <c r="AC43" s="109"/>
      <c r="AD43" s="38"/>
      <c r="AE43" s="39"/>
      <c r="AF43" s="39"/>
    </row>
    <row r="44" spans="1:32" s="39" customFormat="1" ht="29.25" x14ac:dyDescent="0.25">
      <c r="A44" s="37"/>
      <c r="B44" s="37"/>
      <c r="C44" s="37"/>
      <c r="D44" s="37"/>
      <c r="E44" s="36"/>
      <c r="F44" s="36"/>
      <c r="G44" s="36"/>
      <c r="H44" s="36"/>
      <c r="I44" s="37"/>
      <c r="J44" s="36"/>
      <c r="K44" s="36"/>
      <c r="L44" s="36"/>
      <c r="M44" s="36"/>
      <c r="N44" s="36"/>
      <c r="O44" s="36"/>
      <c r="P44" s="36"/>
      <c r="Q44" s="36"/>
      <c r="R44" s="35" t="s">
        <v>58</v>
      </c>
      <c r="S44" s="15" t="s">
        <v>48</v>
      </c>
      <c r="T44" s="21">
        <v>1</v>
      </c>
      <c r="U44" s="21"/>
      <c r="V44" s="21"/>
      <c r="W44" s="93"/>
      <c r="X44" s="21"/>
      <c r="Y44" s="21"/>
      <c r="Z44" s="6">
        <v>1</v>
      </c>
      <c r="AA44" s="15">
        <v>2015</v>
      </c>
      <c r="AB44" s="38"/>
      <c r="AC44" s="109"/>
      <c r="AD44" s="38"/>
    </row>
    <row r="45" spans="1:32" s="39" customFormat="1" ht="29.25" x14ac:dyDescent="0.25">
      <c r="A45" s="36"/>
      <c r="B45" s="36"/>
      <c r="C45" s="36"/>
      <c r="D45" s="36"/>
      <c r="E45" s="36"/>
      <c r="F45" s="36"/>
      <c r="G45" s="36"/>
      <c r="H45" s="36"/>
      <c r="I45" s="37"/>
      <c r="J45" s="36"/>
      <c r="K45" s="36"/>
      <c r="L45" s="36"/>
      <c r="M45" s="36"/>
      <c r="N45" s="36"/>
      <c r="O45" s="36"/>
      <c r="P45" s="36"/>
      <c r="Q45" s="36"/>
      <c r="R45" s="35" t="s">
        <v>221</v>
      </c>
      <c r="S45" s="15" t="s">
        <v>5</v>
      </c>
      <c r="T45" s="8"/>
      <c r="U45" s="8"/>
      <c r="V45" s="8"/>
      <c r="W45" s="92"/>
      <c r="X45" s="8"/>
      <c r="Y45" s="8">
        <v>1.2</v>
      </c>
      <c r="Z45" s="5">
        <f>X45+Y45</f>
        <v>1.2</v>
      </c>
      <c r="AA45" s="15">
        <v>2020</v>
      </c>
      <c r="AB45" s="38"/>
      <c r="AC45" s="109"/>
      <c r="AD45" s="38"/>
    </row>
    <row r="46" spans="1:32" s="39" customFormat="1" ht="29.25" x14ac:dyDescent="0.25">
      <c r="A46" s="36"/>
      <c r="B46" s="36"/>
      <c r="C46" s="36"/>
      <c r="D46" s="36"/>
      <c r="E46" s="36"/>
      <c r="F46" s="36"/>
      <c r="G46" s="36"/>
      <c r="H46" s="36"/>
      <c r="I46" s="37"/>
      <c r="J46" s="36"/>
      <c r="K46" s="36"/>
      <c r="L46" s="36"/>
      <c r="M46" s="36"/>
      <c r="N46" s="36"/>
      <c r="O46" s="36"/>
      <c r="P46" s="36"/>
      <c r="Q46" s="36"/>
      <c r="R46" s="35" t="s">
        <v>245</v>
      </c>
      <c r="S46" s="15" t="s">
        <v>48</v>
      </c>
      <c r="T46" s="8"/>
      <c r="U46" s="21"/>
      <c r="V46" s="18">
        <v>1</v>
      </c>
      <c r="W46" s="92"/>
      <c r="X46" s="8"/>
      <c r="Y46" s="8"/>
      <c r="Z46" s="6">
        <f>T46+U46+V46+W46+X46+Y46</f>
        <v>1</v>
      </c>
      <c r="AA46" s="15">
        <v>2017</v>
      </c>
      <c r="AB46" s="38"/>
      <c r="AC46" s="109"/>
      <c r="AD46" s="38"/>
    </row>
    <row r="47" spans="1:32" s="39" customFormat="1" ht="30" x14ac:dyDescent="0.25">
      <c r="A47" s="36"/>
      <c r="B47" s="36"/>
      <c r="C47" s="36"/>
      <c r="D47" s="36"/>
      <c r="E47" s="36"/>
      <c r="F47" s="36"/>
      <c r="G47" s="36"/>
      <c r="H47" s="36"/>
      <c r="I47" s="37"/>
      <c r="J47" s="36"/>
      <c r="K47" s="36"/>
      <c r="L47" s="36"/>
      <c r="M47" s="36"/>
      <c r="N47" s="36"/>
      <c r="O47" s="36"/>
      <c r="P47" s="36"/>
      <c r="Q47" s="36"/>
      <c r="R47" s="35" t="s">
        <v>246</v>
      </c>
      <c r="S47" s="15" t="s">
        <v>39</v>
      </c>
      <c r="T47" s="8"/>
      <c r="U47" s="21">
        <v>1</v>
      </c>
      <c r="V47" s="8"/>
      <c r="W47" s="92"/>
      <c r="X47" s="8"/>
      <c r="Y47" s="8"/>
      <c r="Z47" s="6">
        <f>T47+U47+V47+W47+X47+Y47</f>
        <v>1</v>
      </c>
      <c r="AA47" s="15">
        <v>2016</v>
      </c>
      <c r="AB47" s="41"/>
      <c r="AC47" s="109"/>
      <c r="AD47" s="38"/>
    </row>
    <row r="48" spans="1:32" s="2" customFormat="1" ht="45" x14ac:dyDescent="0.25">
      <c r="A48" s="56" t="s">
        <v>17</v>
      </c>
      <c r="B48" s="56" t="s">
        <v>17</v>
      </c>
      <c r="C48" s="56" t="s">
        <v>33</v>
      </c>
      <c r="D48" s="56" t="s">
        <v>17</v>
      </c>
      <c r="E48" s="56" t="s">
        <v>27</v>
      </c>
      <c r="F48" s="56" t="s">
        <v>17</v>
      </c>
      <c r="G48" s="56" t="s">
        <v>26</v>
      </c>
      <c r="H48" s="56" t="s">
        <v>17</v>
      </c>
      <c r="I48" s="56" t="s">
        <v>25</v>
      </c>
      <c r="J48" s="56" t="s">
        <v>18</v>
      </c>
      <c r="K48" s="56" t="s">
        <v>17</v>
      </c>
      <c r="L48" s="56" t="s">
        <v>18</v>
      </c>
      <c r="M48" s="56" t="s">
        <v>17</v>
      </c>
      <c r="N48" s="56" t="s">
        <v>27</v>
      </c>
      <c r="O48" s="56"/>
      <c r="P48" s="56"/>
      <c r="Q48" s="56"/>
      <c r="R48" s="57" t="s">
        <v>51</v>
      </c>
      <c r="S48" s="58" t="s">
        <v>53</v>
      </c>
      <c r="T48" s="59">
        <f>10450-1008</f>
        <v>9442</v>
      </c>
      <c r="U48" s="59"/>
      <c r="V48" s="59"/>
      <c r="W48" s="96"/>
      <c r="X48" s="59"/>
      <c r="Y48" s="59"/>
      <c r="Z48" s="60">
        <f>T48+U48+V48+W48+X48+Y48</f>
        <v>9442</v>
      </c>
      <c r="AA48" s="58">
        <v>2015</v>
      </c>
      <c r="AB48" s="38"/>
      <c r="AC48" s="109"/>
      <c r="AD48" s="38"/>
      <c r="AE48" s="39"/>
      <c r="AF48" s="39"/>
    </row>
    <row r="49" spans="1:32" s="39" customFormat="1" ht="29.25" x14ac:dyDescent="0.25">
      <c r="A49" s="37"/>
      <c r="B49" s="37"/>
      <c r="C49" s="37"/>
      <c r="D49" s="37"/>
      <c r="E49" s="36"/>
      <c r="F49" s="36"/>
      <c r="G49" s="36"/>
      <c r="H49" s="36"/>
      <c r="I49" s="37"/>
      <c r="J49" s="36"/>
      <c r="K49" s="36"/>
      <c r="L49" s="36"/>
      <c r="M49" s="36"/>
      <c r="N49" s="36"/>
      <c r="O49" s="36"/>
      <c r="P49" s="36"/>
      <c r="Q49" s="36"/>
      <c r="R49" s="35" t="s">
        <v>58</v>
      </c>
      <c r="S49" s="15" t="s">
        <v>48</v>
      </c>
      <c r="T49" s="21">
        <v>1</v>
      </c>
      <c r="U49" s="21"/>
      <c r="V49" s="21"/>
      <c r="W49" s="93"/>
      <c r="X49" s="21"/>
      <c r="Y49" s="21"/>
      <c r="Z49" s="6">
        <f>T49</f>
        <v>1</v>
      </c>
      <c r="AA49" s="15">
        <v>2015</v>
      </c>
      <c r="AB49" s="38"/>
      <c r="AC49" s="109"/>
      <c r="AD49" s="38"/>
    </row>
    <row r="50" spans="1:32" s="39" customFormat="1" ht="27.6" customHeight="1" x14ac:dyDescent="0.25">
      <c r="A50" s="36"/>
      <c r="B50" s="36"/>
      <c r="C50" s="36"/>
      <c r="D50" s="36"/>
      <c r="E50" s="36"/>
      <c r="F50" s="36"/>
      <c r="G50" s="36"/>
      <c r="H50" s="36"/>
      <c r="I50" s="37"/>
      <c r="J50" s="36"/>
      <c r="K50" s="36"/>
      <c r="L50" s="36"/>
      <c r="M50" s="36"/>
      <c r="N50" s="36"/>
      <c r="O50" s="36"/>
      <c r="P50" s="36"/>
      <c r="Q50" s="36"/>
      <c r="R50" s="17" t="s">
        <v>60</v>
      </c>
      <c r="S50" s="15" t="s">
        <v>5</v>
      </c>
      <c r="T50" s="8">
        <v>0.9</v>
      </c>
      <c r="U50" s="8"/>
      <c r="V50" s="8"/>
      <c r="W50" s="92"/>
      <c r="X50" s="8"/>
      <c r="Y50" s="8"/>
      <c r="Z50" s="5">
        <f>T50+U50+V50+W50+X50+Y50</f>
        <v>0.9</v>
      </c>
      <c r="AA50" s="15">
        <v>2015</v>
      </c>
      <c r="AB50" s="38"/>
      <c r="AC50" s="109"/>
      <c r="AD50" s="38"/>
    </row>
    <row r="51" spans="1:32" s="2" customFormat="1" ht="45" x14ac:dyDescent="0.25">
      <c r="A51" s="56" t="s">
        <v>17</v>
      </c>
      <c r="B51" s="56" t="s">
        <v>17</v>
      </c>
      <c r="C51" s="56" t="s">
        <v>33</v>
      </c>
      <c r="D51" s="56" t="s">
        <v>17</v>
      </c>
      <c r="E51" s="56" t="s">
        <v>27</v>
      </c>
      <c r="F51" s="56" t="s">
        <v>17</v>
      </c>
      <c r="G51" s="56" t="s">
        <v>26</v>
      </c>
      <c r="H51" s="56" t="s">
        <v>17</v>
      </c>
      <c r="I51" s="56" t="s">
        <v>25</v>
      </c>
      <c r="J51" s="56" t="s">
        <v>18</v>
      </c>
      <c r="K51" s="56" t="s">
        <v>17</v>
      </c>
      <c r="L51" s="56" t="s">
        <v>18</v>
      </c>
      <c r="M51" s="56" t="s">
        <v>17</v>
      </c>
      <c r="N51" s="56" t="s">
        <v>17</v>
      </c>
      <c r="O51" s="56" t="s">
        <v>17</v>
      </c>
      <c r="P51" s="56" t="s">
        <v>17</v>
      </c>
      <c r="Q51" s="56" t="s">
        <v>24</v>
      </c>
      <c r="R51" s="57" t="s">
        <v>86</v>
      </c>
      <c r="S51" s="58" t="s">
        <v>53</v>
      </c>
      <c r="T51" s="59">
        <f>8000-833</f>
        <v>7167</v>
      </c>
      <c r="U51" s="59">
        <f>21200-3425-9425-393-583</f>
        <v>7374</v>
      </c>
      <c r="V51" s="60"/>
      <c r="W51" s="95"/>
      <c r="X51" s="60"/>
      <c r="Y51" s="60"/>
      <c r="Z51" s="60">
        <f>T51+U51+V51+W51+X51+Y51</f>
        <v>14541</v>
      </c>
      <c r="AA51" s="58">
        <v>2016</v>
      </c>
      <c r="AB51" s="41"/>
      <c r="AC51" s="109"/>
      <c r="AD51" s="38"/>
      <c r="AE51" s="39"/>
      <c r="AF51" s="39"/>
    </row>
    <row r="52" spans="1:32" s="39" customFormat="1" ht="29.25" x14ac:dyDescent="0.25">
      <c r="A52" s="37"/>
      <c r="B52" s="37"/>
      <c r="C52" s="37"/>
      <c r="D52" s="37"/>
      <c r="E52" s="36"/>
      <c r="F52" s="36"/>
      <c r="G52" s="36"/>
      <c r="H52" s="36"/>
      <c r="I52" s="37"/>
      <c r="J52" s="36"/>
      <c r="K52" s="36"/>
      <c r="L52" s="36"/>
      <c r="M52" s="36"/>
      <c r="N52" s="36"/>
      <c r="O52" s="36"/>
      <c r="P52" s="36"/>
      <c r="Q52" s="36"/>
      <c r="R52" s="35" t="s">
        <v>58</v>
      </c>
      <c r="S52" s="15" t="s">
        <v>48</v>
      </c>
      <c r="T52" s="21">
        <v>1</v>
      </c>
      <c r="U52" s="21"/>
      <c r="V52" s="21"/>
      <c r="W52" s="93"/>
      <c r="X52" s="21"/>
      <c r="Y52" s="21"/>
      <c r="Z52" s="6">
        <f>T52</f>
        <v>1</v>
      </c>
      <c r="AA52" s="15">
        <v>2015</v>
      </c>
      <c r="AB52" s="41"/>
      <c r="AC52" s="109"/>
      <c r="AD52" s="38"/>
    </row>
    <row r="53" spans="1:32" s="2" customFormat="1" ht="27.6" customHeight="1" x14ac:dyDescent="0.25">
      <c r="A53" s="36"/>
      <c r="B53" s="36"/>
      <c r="C53" s="36"/>
      <c r="D53" s="36"/>
      <c r="E53" s="36"/>
      <c r="F53" s="36"/>
      <c r="G53" s="36"/>
      <c r="H53" s="36"/>
      <c r="I53" s="37"/>
      <c r="J53" s="36"/>
      <c r="K53" s="36"/>
      <c r="L53" s="36"/>
      <c r="M53" s="36"/>
      <c r="N53" s="36"/>
      <c r="O53" s="36"/>
      <c r="P53" s="36"/>
      <c r="Q53" s="36"/>
      <c r="R53" s="53" t="s">
        <v>60</v>
      </c>
      <c r="S53" s="84" t="s">
        <v>5</v>
      </c>
      <c r="T53" s="14"/>
      <c r="U53" s="8">
        <v>0.7</v>
      </c>
      <c r="V53" s="8"/>
      <c r="W53" s="92"/>
      <c r="X53" s="8"/>
      <c r="Y53" s="8"/>
      <c r="Z53" s="5">
        <f>T53+U53+V53+W53+X53+Y53</f>
        <v>0.7</v>
      </c>
      <c r="AA53" s="15">
        <v>2016</v>
      </c>
      <c r="AB53" s="41"/>
      <c r="AC53" s="109"/>
      <c r="AD53" s="38"/>
      <c r="AE53" s="39"/>
      <c r="AF53" s="39"/>
    </row>
    <row r="54" spans="1:32" s="2" customFormat="1" ht="30" x14ac:dyDescent="0.25">
      <c r="A54" s="56" t="s">
        <v>17</v>
      </c>
      <c r="B54" s="56" t="s">
        <v>17</v>
      </c>
      <c r="C54" s="56" t="s">
        <v>33</v>
      </c>
      <c r="D54" s="56" t="s">
        <v>17</v>
      </c>
      <c r="E54" s="56" t="s">
        <v>27</v>
      </c>
      <c r="F54" s="56" t="s">
        <v>17</v>
      </c>
      <c r="G54" s="56" t="s">
        <v>26</v>
      </c>
      <c r="H54" s="56" t="s">
        <v>17</v>
      </c>
      <c r="I54" s="56" t="s">
        <v>25</v>
      </c>
      <c r="J54" s="56" t="s">
        <v>18</v>
      </c>
      <c r="K54" s="56" t="s">
        <v>17</v>
      </c>
      <c r="L54" s="56" t="s">
        <v>18</v>
      </c>
      <c r="M54" s="56" t="s">
        <v>17</v>
      </c>
      <c r="N54" s="56" t="s">
        <v>17</v>
      </c>
      <c r="O54" s="56" t="s">
        <v>17</v>
      </c>
      <c r="P54" s="56" t="s">
        <v>17</v>
      </c>
      <c r="Q54" s="56" t="s">
        <v>29</v>
      </c>
      <c r="R54" s="57" t="s">
        <v>87</v>
      </c>
      <c r="S54" s="58" t="s">
        <v>53</v>
      </c>
      <c r="T54" s="59">
        <v>15000</v>
      </c>
      <c r="U54" s="59"/>
      <c r="V54" s="59"/>
      <c r="W54" s="96"/>
      <c r="X54" s="60"/>
      <c r="Y54" s="60"/>
      <c r="Z54" s="60">
        <f>T54+U54+V54+W54+X54+Y54</f>
        <v>15000</v>
      </c>
      <c r="AA54" s="58">
        <v>2015</v>
      </c>
      <c r="AB54" s="38"/>
      <c r="AC54" s="109"/>
      <c r="AD54" s="38"/>
      <c r="AE54" s="39"/>
      <c r="AF54" s="39"/>
    </row>
    <row r="55" spans="1:32" s="2" customFormat="1" ht="27.6" customHeight="1" x14ac:dyDescent="0.25">
      <c r="A55" s="36"/>
      <c r="B55" s="36"/>
      <c r="C55" s="36"/>
      <c r="D55" s="36"/>
      <c r="E55" s="36"/>
      <c r="F55" s="36"/>
      <c r="G55" s="36"/>
      <c r="H55" s="36"/>
      <c r="I55" s="37"/>
      <c r="J55" s="36"/>
      <c r="K55" s="36"/>
      <c r="L55" s="36"/>
      <c r="M55" s="36"/>
      <c r="N55" s="36"/>
      <c r="O55" s="36"/>
      <c r="P55" s="36"/>
      <c r="Q55" s="36"/>
      <c r="R55" s="53" t="s">
        <v>88</v>
      </c>
      <c r="S55" s="84" t="s">
        <v>5</v>
      </c>
      <c r="T55" s="14">
        <v>0.3</v>
      </c>
      <c r="U55" s="8"/>
      <c r="V55" s="8"/>
      <c r="W55" s="92"/>
      <c r="X55" s="8"/>
      <c r="Y55" s="8"/>
      <c r="Z55" s="5">
        <f>T55+U55+V55+W55+X55+Y55</f>
        <v>0.3</v>
      </c>
      <c r="AA55" s="15">
        <v>2015</v>
      </c>
      <c r="AB55" s="38"/>
      <c r="AC55" s="109"/>
      <c r="AD55" s="38"/>
      <c r="AE55" s="39"/>
      <c r="AF55" s="39"/>
    </row>
    <row r="56" spans="1:32" s="2" customFormat="1" ht="30" x14ac:dyDescent="0.25">
      <c r="A56" s="56" t="s">
        <v>17</v>
      </c>
      <c r="B56" s="56" t="s">
        <v>17</v>
      </c>
      <c r="C56" s="56" t="s">
        <v>33</v>
      </c>
      <c r="D56" s="56" t="s">
        <v>17</v>
      </c>
      <c r="E56" s="56" t="s">
        <v>27</v>
      </c>
      <c r="F56" s="56" t="s">
        <v>17</v>
      </c>
      <c r="G56" s="56" t="s">
        <v>26</v>
      </c>
      <c r="H56" s="56" t="s">
        <v>17</v>
      </c>
      <c r="I56" s="56" t="s">
        <v>25</v>
      </c>
      <c r="J56" s="56" t="s">
        <v>18</v>
      </c>
      <c r="K56" s="56" t="s">
        <v>17</v>
      </c>
      <c r="L56" s="56" t="s">
        <v>18</v>
      </c>
      <c r="M56" s="56" t="s">
        <v>17</v>
      </c>
      <c r="N56" s="56" t="s">
        <v>17</v>
      </c>
      <c r="O56" s="56" t="s">
        <v>17</v>
      </c>
      <c r="P56" s="56" t="s">
        <v>17</v>
      </c>
      <c r="Q56" s="56" t="s">
        <v>25</v>
      </c>
      <c r="R56" s="57" t="s">
        <v>222</v>
      </c>
      <c r="S56" s="58" t="s">
        <v>53</v>
      </c>
      <c r="T56" s="60"/>
      <c r="U56" s="59">
        <f>4000-1500-100</f>
        <v>2400</v>
      </c>
      <c r="V56" s="59"/>
      <c r="W56" s="96"/>
      <c r="X56" s="59"/>
      <c r="Y56" s="60"/>
      <c r="Z56" s="60">
        <f>T56+U56+V56+W56+X56+Y56</f>
        <v>2400</v>
      </c>
      <c r="AA56" s="58">
        <v>2016</v>
      </c>
      <c r="AB56" s="41"/>
      <c r="AC56" s="109"/>
      <c r="AD56" s="38"/>
      <c r="AE56" s="39"/>
      <c r="AF56" s="39"/>
    </row>
    <row r="57" spans="1:32" s="39" customFormat="1" ht="29.25" x14ac:dyDescent="0.25">
      <c r="A57" s="37"/>
      <c r="B57" s="37"/>
      <c r="C57" s="37"/>
      <c r="D57" s="37"/>
      <c r="E57" s="36"/>
      <c r="F57" s="36"/>
      <c r="G57" s="36"/>
      <c r="H57" s="36"/>
      <c r="I57" s="37"/>
      <c r="J57" s="36"/>
      <c r="K57" s="36"/>
      <c r="L57" s="36"/>
      <c r="M57" s="36"/>
      <c r="N57" s="36"/>
      <c r="O57" s="36"/>
      <c r="P57" s="36"/>
      <c r="Q57" s="36"/>
      <c r="R57" s="35" t="s">
        <v>61</v>
      </c>
      <c r="S57" s="15" t="s">
        <v>48</v>
      </c>
      <c r="T57" s="8"/>
      <c r="U57" s="21">
        <v>1</v>
      </c>
      <c r="V57" s="21"/>
      <c r="W57" s="93"/>
      <c r="X57" s="21"/>
      <c r="Y57" s="21"/>
      <c r="Z57" s="6">
        <f>U57</f>
        <v>1</v>
      </c>
      <c r="AA57" s="15">
        <v>2016</v>
      </c>
      <c r="AB57" s="41"/>
      <c r="AC57" s="109"/>
      <c r="AD57" s="38"/>
    </row>
    <row r="58" spans="1:32" s="2" customFormat="1" ht="45" x14ac:dyDescent="0.25">
      <c r="A58" s="56" t="s">
        <v>17</v>
      </c>
      <c r="B58" s="56" t="s">
        <v>17</v>
      </c>
      <c r="C58" s="56" t="s">
        <v>33</v>
      </c>
      <c r="D58" s="56" t="s">
        <v>17</v>
      </c>
      <c r="E58" s="56" t="s">
        <v>27</v>
      </c>
      <c r="F58" s="56" t="s">
        <v>17</v>
      </c>
      <c r="G58" s="56" t="s">
        <v>26</v>
      </c>
      <c r="H58" s="56" t="s">
        <v>17</v>
      </c>
      <c r="I58" s="56" t="s">
        <v>25</v>
      </c>
      <c r="J58" s="56" t="s">
        <v>18</v>
      </c>
      <c r="K58" s="56" t="s">
        <v>17</v>
      </c>
      <c r="L58" s="56" t="s">
        <v>18</v>
      </c>
      <c r="M58" s="56" t="s">
        <v>17</v>
      </c>
      <c r="N58" s="56" t="s">
        <v>17</v>
      </c>
      <c r="O58" s="56" t="s">
        <v>17</v>
      </c>
      <c r="P58" s="56" t="s">
        <v>17</v>
      </c>
      <c r="Q58" s="56" t="s">
        <v>26</v>
      </c>
      <c r="R58" s="57" t="s">
        <v>89</v>
      </c>
      <c r="S58" s="58" t="s">
        <v>53</v>
      </c>
      <c r="T58" s="60"/>
      <c r="U58" s="59">
        <f>1500+400-7-24.1</f>
        <v>1868.9</v>
      </c>
      <c r="V58" s="60"/>
      <c r="W58" s="95"/>
      <c r="X58" s="60"/>
      <c r="Y58" s="60"/>
      <c r="Z58" s="60">
        <f>T58+U58+V58+W58+X58+Y58</f>
        <v>1868.9</v>
      </c>
      <c r="AA58" s="58">
        <v>2016</v>
      </c>
      <c r="AB58" s="41"/>
      <c r="AC58" s="109"/>
      <c r="AD58" s="38"/>
      <c r="AE58" s="39"/>
      <c r="AF58" s="39"/>
    </row>
    <row r="59" spans="1:32" s="2" customFormat="1" ht="29.25" x14ac:dyDescent="0.25">
      <c r="A59" s="36"/>
      <c r="B59" s="36"/>
      <c r="C59" s="36"/>
      <c r="D59" s="36"/>
      <c r="E59" s="36"/>
      <c r="F59" s="36"/>
      <c r="G59" s="36"/>
      <c r="H59" s="36"/>
      <c r="I59" s="37"/>
      <c r="J59" s="36"/>
      <c r="K59" s="36"/>
      <c r="L59" s="36"/>
      <c r="M59" s="36"/>
      <c r="N59" s="36"/>
      <c r="O59" s="36"/>
      <c r="P59" s="36"/>
      <c r="Q59" s="36"/>
      <c r="R59" s="35" t="s">
        <v>83</v>
      </c>
      <c r="S59" s="84" t="s">
        <v>5</v>
      </c>
      <c r="T59" s="14"/>
      <c r="U59" s="8">
        <v>0.6</v>
      </c>
      <c r="V59" s="8"/>
      <c r="W59" s="92"/>
      <c r="X59" s="8"/>
      <c r="Y59" s="8"/>
      <c r="Z59" s="5">
        <f>T59+U59+V59+W59+X59+Y59</f>
        <v>0.6</v>
      </c>
      <c r="AA59" s="15">
        <v>2016</v>
      </c>
      <c r="AB59" s="41"/>
      <c r="AC59" s="109"/>
      <c r="AD59" s="38"/>
      <c r="AE59" s="39"/>
      <c r="AF59" s="39"/>
    </row>
    <row r="60" spans="1:32" s="2" customFormat="1" ht="30" x14ac:dyDescent="0.25">
      <c r="A60" s="36"/>
      <c r="B60" s="36"/>
      <c r="C60" s="36"/>
      <c r="D60" s="36"/>
      <c r="E60" s="36"/>
      <c r="F60" s="36"/>
      <c r="G60" s="36"/>
      <c r="H60" s="36"/>
      <c r="I60" s="37"/>
      <c r="J60" s="36"/>
      <c r="K60" s="36"/>
      <c r="L60" s="36"/>
      <c r="M60" s="36"/>
      <c r="N60" s="36"/>
      <c r="O60" s="36"/>
      <c r="P60" s="36"/>
      <c r="Q60" s="36"/>
      <c r="R60" s="35" t="s">
        <v>81</v>
      </c>
      <c r="S60" s="15" t="s">
        <v>54</v>
      </c>
      <c r="T60" s="8"/>
      <c r="U60" s="8">
        <v>18.7</v>
      </c>
      <c r="V60" s="8"/>
      <c r="W60" s="92"/>
      <c r="X60" s="8"/>
      <c r="Y60" s="8"/>
      <c r="Z60" s="5">
        <f>T60+U60+V60+W60+X60+Y60</f>
        <v>18.7</v>
      </c>
      <c r="AA60" s="15">
        <v>2016</v>
      </c>
      <c r="AB60" s="41"/>
      <c r="AC60" s="109"/>
      <c r="AD60" s="38"/>
      <c r="AE60" s="39"/>
      <c r="AF60" s="39"/>
    </row>
    <row r="61" spans="1:32" s="2" customFormat="1" ht="30" x14ac:dyDescent="0.25">
      <c r="A61" s="56" t="s">
        <v>17</v>
      </c>
      <c r="B61" s="56" t="s">
        <v>17</v>
      </c>
      <c r="C61" s="56" t="s">
        <v>33</v>
      </c>
      <c r="D61" s="56" t="s">
        <v>17</v>
      </c>
      <c r="E61" s="56" t="s">
        <v>27</v>
      </c>
      <c r="F61" s="56" t="s">
        <v>17</v>
      </c>
      <c r="G61" s="56" t="s">
        <v>26</v>
      </c>
      <c r="H61" s="56" t="s">
        <v>17</v>
      </c>
      <c r="I61" s="56" t="s">
        <v>25</v>
      </c>
      <c r="J61" s="56" t="s">
        <v>18</v>
      </c>
      <c r="K61" s="56" t="s">
        <v>17</v>
      </c>
      <c r="L61" s="56" t="s">
        <v>18</v>
      </c>
      <c r="M61" s="56" t="s">
        <v>17</v>
      </c>
      <c r="N61" s="56" t="s">
        <v>17</v>
      </c>
      <c r="O61" s="56" t="s">
        <v>17</v>
      </c>
      <c r="P61" s="56" t="s">
        <v>18</v>
      </c>
      <c r="Q61" s="56" t="s">
        <v>18</v>
      </c>
      <c r="R61" s="57" t="s">
        <v>57</v>
      </c>
      <c r="S61" s="58" t="s">
        <v>53</v>
      </c>
      <c r="T61" s="59">
        <v>2000</v>
      </c>
      <c r="U61" s="59">
        <v>1051</v>
      </c>
      <c r="V61" s="59"/>
      <c r="W61" s="95"/>
      <c r="X61" s="60"/>
      <c r="Y61" s="60"/>
      <c r="Z61" s="60">
        <f>T61+U61+V61+W61+X61+Y61</f>
        <v>3051</v>
      </c>
      <c r="AA61" s="58">
        <v>2016</v>
      </c>
      <c r="AB61" s="72"/>
      <c r="AC61" s="109"/>
      <c r="AD61" s="38"/>
      <c r="AE61" s="39"/>
      <c r="AF61" s="39"/>
    </row>
    <row r="62" spans="1:32" s="39" customFormat="1" ht="29.25" x14ac:dyDescent="0.25">
      <c r="A62" s="36"/>
      <c r="B62" s="36"/>
      <c r="C62" s="36"/>
      <c r="D62" s="36"/>
      <c r="E62" s="36"/>
      <c r="F62" s="36"/>
      <c r="G62" s="36"/>
      <c r="H62" s="36"/>
      <c r="I62" s="37"/>
      <c r="J62" s="36"/>
      <c r="K62" s="36"/>
      <c r="L62" s="36"/>
      <c r="M62" s="36"/>
      <c r="N62" s="36"/>
      <c r="O62" s="36"/>
      <c r="P62" s="36"/>
      <c r="Q62" s="36"/>
      <c r="R62" s="35" t="s">
        <v>58</v>
      </c>
      <c r="S62" s="15" t="s">
        <v>48</v>
      </c>
      <c r="T62" s="21">
        <v>1</v>
      </c>
      <c r="U62" s="21">
        <v>1</v>
      </c>
      <c r="V62" s="6"/>
      <c r="W62" s="93"/>
      <c r="X62" s="21"/>
      <c r="Y62" s="21"/>
      <c r="Z62" s="6">
        <v>1</v>
      </c>
      <c r="AA62" s="15">
        <v>2016</v>
      </c>
      <c r="AB62" s="38"/>
      <c r="AC62" s="109"/>
      <c r="AD62" s="38"/>
    </row>
    <row r="63" spans="1:32" s="2" customFormat="1" ht="44.25" x14ac:dyDescent="0.25">
      <c r="A63" s="56" t="s">
        <v>17</v>
      </c>
      <c r="B63" s="56" t="s">
        <v>17</v>
      </c>
      <c r="C63" s="56" t="s">
        <v>33</v>
      </c>
      <c r="D63" s="56" t="s">
        <v>17</v>
      </c>
      <c r="E63" s="56" t="s">
        <v>27</v>
      </c>
      <c r="F63" s="56" t="s">
        <v>17</v>
      </c>
      <c r="G63" s="56" t="s">
        <v>26</v>
      </c>
      <c r="H63" s="56" t="s">
        <v>17</v>
      </c>
      <c r="I63" s="56" t="s">
        <v>25</v>
      </c>
      <c r="J63" s="56" t="s">
        <v>18</v>
      </c>
      <c r="K63" s="56" t="s">
        <v>17</v>
      </c>
      <c r="L63" s="56" t="s">
        <v>18</v>
      </c>
      <c r="M63" s="56" t="s">
        <v>17</v>
      </c>
      <c r="N63" s="56" t="s">
        <v>17</v>
      </c>
      <c r="O63" s="56" t="s">
        <v>17</v>
      </c>
      <c r="P63" s="56" t="s">
        <v>17</v>
      </c>
      <c r="Q63" s="56" t="s">
        <v>17</v>
      </c>
      <c r="R63" s="57" t="s">
        <v>52</v>
      </c>
      <c r="S63" s="58" t="s">
        <v>53</v>
      </c>
      <c r="T63" s="60">
        <f>T64+T65</f>
        <v>1711</v>
      </c>
      <c r="U63" s="60">
        <f>U64+U65</f>
        <v>4009.9999999999995</v>
      </c>
      <c r="V63" s="60"/>
      <c r="W63" s="95"/>
      <c r="X63" s="60"/>
      <c r="Y63" s="60"/>
      <c r="Z63" s="60">
        <f>T63+U63+V63+W63+X63+Y63</f>
        <v>5721</v>
      </c>
      <c r="AA63" s="58">
        <v>2016</v>
      </c>
      <c r="AB63" s="38"/>
      <c r="AC63" s="109"/>
      <c r="AD63" s="38"/>
      <c r="AE63" s="39"/>
      <c r="AF63" s="39"/>
    </row>
    <row r="64" spans="1:32" s="2" customFormat="1" ht="44.25" x14ac:dyDescent="0.25">
      <c r="A64" s="56" t="s">
        <v>17</v>
      </c>
      <c r="B64" s="56" t="s">
        <v>17</v>
      </c>
      <c r="C64" s="56" t="s">
        <v>33</v>
      </c>
      <c r="D64" s="56" t="s">
        <v>17</v>
      </c>
      <c r="E64" s="56" t="s">
        <v>27</v>
      </c>
      <c r="F64" s="56" t="s">
        <v>17</v>
      </c>
      <c r="G64" s="56" t="s">
        <v>26</v>
      </c>
      <c r="H64" s="56" t="s">
        <v>17</v>
      </c>
      <c r="I64" s="56" t="s">
        <v>25</v>
      </c>
      <c r="J64" s="56" t="s">
        <v>18</v>
      </c>
      <c r="K64" s="56" t="s">
        <v>33</v>
      </c>
      <c r="L64" s="56" t="s">
        <v>29</v>
      </c>
      <c r="M64" s="56" t="s">
        <v>28</v>
      </c>
      <c r="N64" s="56" t="s">
        <v>19</v>
      </c>
      <c r="O64" s="56"/>
      <c r="P64" s="56"/>
      <c r="Q64" s="56"/>
      <c r="R64" s="57" t="s">
        <v>52</v>
      </c>
      <c r="S64" s="58" t="s">
        <v>53</v>
      </c>
      <c r="T64" s="59">
        <v>1711</v>
      </c>
      <c r="U64" s="59"/>
      <c r="V64" s="60"/>
      <c r="W64" s="96"/>
      <c r="X64" s="59"/>
      <c r="Y64" s="59"/>
      <c r="Z64" s="60">
        <f>T64+U64+V64+W64+X64+Y64</f>
        <v>1711</v>
      </c>
      <c r="AA64" s="58">
        <v>2015</v>
      </c>
      <c r="AB64" s="38"/>
      <c r="AC64" s="109"/>
      <c r="AD64" s="38"/>
      <c r="AE64" s="39"/>
      <c r="AF64" s="39"/>
    </row>
    <row r="65" spans="1:32" s="2" customFormat="1" ht="44.25" x14ac:dyDescent="0.25">
      <c r="A65" s="56" t="s">
        <v>17</v>
      </c>
      <c r="B65" s="56" t="s">
        <v>17</v>
      </c>
      <c r="C65" s="56" t="s">
        <v>33</v>
      </c>
      <c r="D65" s="56" t="s">
        <v>17</v>
      </c>
      <c r="E65" s="56" t="s">
        <v>27</v>
      </c>
      <c r="F65" s="56" t="s">
        <v>17</v>
      </c>
      <c r="G65" s="56" t="s">
        <v>26</v>
      </c>
      <c r="H65" s="56" t="s">
        <v>17</v>
      </c>
      <c r="I65" s="56" t="s">
        <v>25</v>
      </c>
      <c r="J65" s="56" t="s">
        <v>18</v>
      </c>
      <c r="K65" s="56" t="s">
        <v>17</v>
      </c>
      <c r="L65" s="56" t="s">
        <v>18</v>
      </c>
      <c r="M65" s="56" t="s">
        <v>18</v>
      </c>
      <c r="N65" s="56" t="s">
        <v>17</v>
      </c>
      <c r="O65" s="56" t="s">
        <v>33</v>
      </c>
      <c r="P65" s="56" t="s">
        <v>19</v>
      </c>
      <c r="Q65" s="56" t="s">
        <v>159</v>
      </c>
      <c r="R65" s="57" t="s">
        <v>52</v>
      </c>
      <c r="S65" s="58" t="s">
        <v>53</v>
      </c>
      <c r="T65" s="60"/>
      <c r="U65" s="59">
        <f>6964.9-2954.9</f>
        <v>4009.9999999999995</v>
      </c>
      <c r="V65" s="60"/>
      <c r="W65" s="96"/>
      <c r="X65" s="59"/>
      <c r="Y65" s="59"/>
      <c r="Z65" s="60">
        <f>T65+U65+V65+W65+X65+Y65</f>
        <v>4009.9999999999995</v>
      </c>
      <c r="AA65" s="58">
        <v>2016</v>
      </c>
      <c r="AB65" s="75"/>
      <c r="AC65" s="109"/>
      <c r="AD65" s="38"/>
      <c r="AE65" s="39"/>
      <c r="AF65" s="39"/>
    </row>
    <row r="66" spans="1:32" s="39" customFormat="1" ht="29.25" x14ac:dyDescent="0.25">
      <c r="A66" s="36"/>
      <c r="B66" s="36"/>
      <c r="C66" s="36"/>
      <c r="D66" s="36"/>
      <c r="E66" s="36"/>
      <c r="F66" s="36"/>
      <c r="G66" s="36"/>
      <c r="H66" s="36"/>
      <c r="I66" s="37"/>
      <c r="J66" s="36"/>
      <c r="K66" s="36"/>
      <c r="L66" s="36"/>
      <c r="M66" s="36"/>
      <c r="N66" s="36"/>
      <c r="O66" s="36"/>
      <c r="P66" s="36"/>
      <c r="Q66" s="36"/>
      <c r="R66" s="35" t="s">
        <v>59</v>
      </c>
      <c r="S66" s="15" t="s">
        <v>48</v>
      </c>
      <c r="T66" s="21">
        <v>1</v>
      </c>
      <c r="U66" s="21"/>
      <c r="V66" s="6"/>
      <c r="W66" s="93"/>
      <c r="X66" s="21"/>
      <c r="Y66" s="21"/>
      <c r="Z66" s="6">
        <f>T66</f>
        <v>1</v>
      </c>
      <c r="AA66" s="15">
        <v>2015</v>
      </c>
      <c r="AB66" s="38"/>
      <c r="AC66" s="109"/>
      <c r="AD66" s="38"/>
    </row>
    <row r="67" spans="1:32" s="39" customFormat="1" ht="29.25" x14ac:dyDescent="0.25">
      <c r="A67" s="36"/>
      <c r="B67" s="36"/>
      <c r="C67" s="36"/>
      <c r="D67" s="36"/>
      <c r="E67" s="36"/>
      <c r="F67" s="36"/>
      <c r="G67" s="36"/>
      <c r="H67" s="36"/>
      <c r="I67" s="37"/>
      <c r="J67" s="36"/>
      <c r="K67" s="36"/>
      <c r="L67" s="36"/>
      <c r="M67" s="36"/>
      <c r="N67" s="36"/>
      <c r="O67" s="36"/>
      <c r="P67" s="36"/>
      <c r="Q67" s="36"/>
      <c r="R67" s="35" t="s">
        <v>160</v>
      </c>
      <c r="S67" s="15" t="s">
        <v>48</v>
      </c>
      <c r="T67" s="21">
        <v>1</v>
      </c>
      <c r="U67" s="21">
        <v>1</v>
      </c>
      <c r="V67" s="6"/>
      <c r="W67" s="93"/>
      <c r="X67" s="21"/>
      <c r="Y67" s="21"/>
      <c r="Z67" s="6">
        <f>T67</f>
        <v>1</v>
      </c>
      <c r="AA67" s="15">
        <v>2016</v>
      </c>
      <c r="AB67" s="38"/>
      <c r="AC67" s="109"/>
      <c r="AD67" s="38"/>
    </row>
    <row r="68" spans="1:32" s="39" customFormat="1" ht="44.25" x14ac:dyDescent="0.25">
      <c r="A68" s="56" t="s">
        <v>17</v>
      </c>
      <c r="B68" s="56" t="s">
        <v>17</v>
      </c>
      <c r="C68" s="56" t="s">
        <v>33</v>
      </c>
      <c r="D68" s="56" t="s">
        <v>17</v>
      </c>
      <c r="E68" s="56" t="s">
        <v>27</v>
      </c>
      <c r="F68" s="56" t="s">
        <v>17</v>
      </c>
      <c r="G68" s="56" t="s">
        <v>26</v>
      </c>
      <c r="H68" s="56" t="s">
        <v>17</v>
      </c>
      <c r="I68" s="56" t="s">
        <v>25</v>
      </c>
      <c r="J68" s="56" t="s">
        <v>18</v>
      </c>
      <c r="K68" s="56" t="s">
        <v>17</v>
      </c>
      <c r="L68" s="56" t="s">
        <v>18</v>
      </c>
      <c r="M68" s="56" t="s">
        <v>18</v>
      </c>
      <c r="N68" s="56" t="s">
        <v>19</v>
      </c>
      <c r="O68" s="56"/>
      <c r="P68" s="56"/>
      <c r="Q68" s="56"/>
      <c r="R68" s="57" t="s">
        <v>62</v>
      </c>
      <c r="S68" s="58" t="s">
        <v>53</v>
      </c>
      <c r="T68" s="60">
        <f>1395.3-311</f>
        <v>1084.3</v>
      </c>
      <c r="U68" s="59"/>
      <c r="V68" s="60"/>
      <c r="W68" s="96"/>
      <c r="X68" s="59"/>
      <c r="Y68" s="59"/>
      <c r="Z68" s="60">
        <f>T68</f>
        <v>1084.3</v>
      </c>
      <c r="AA68" s="58">
        <v>2015</v>
      </c>
      <c r="AB68" s="40"/>
      <c r="AC68" s="109"/>
      <c r="AD68" s="38"/>
    </row>
    <row r="69" spans="1:32" s="39" customFormat="1" ht="29.25" x14ac:dyDescent="0.25">
      <c r="A69" s="36"/>
      <c r="B69" s="36"/>
      <c r="C69" s="36"/>
      <c r="D69" s="36"/>
      <c r="E69" s="36"/>
      <c r="F69" s="36"/>
      <c r="G69" s="36"/>
      <c r="H69" s="36"/>
      <c r="I69" s="37"/>
      <c r="J69" s="36"/>
      <c r="K69" s="36"/>
      <c r="L69" s="36"/>
      <c r="M69" s="36"/>
      <c r="N69" s="36"/>
      <c r="O69" s="36"/>
      <c r="P69" s="36"/>
      <c r="Q69" s="36"/>
      <c r="R69" s="35" t="s">
        <v>63</v>
      </c>
      <c r="S69" s="15" t="s">
        <v>48</v>
      </c>
      <c r="T69" s="21">
        <v>1</v>
      </c>
      <c r="U69" s="21"/>
      <c r="V69" s="6"/>
      <c r="W69" s="93"/>
      <c r="X69" s="21"/>
      <c r="Y69" s="21"/>
      <c r="Z69" s="6">
        <f>T69</f>
        <v>1</v>
      </c>
      <c r="AA69" s="15">
        <v>2015</v>
      </c>
      <c r="AB69" s="38"/>
      <c r="AC69" s="109"/>
      <c r="AD69" s="38"/>
    </row>
    <row r="70" spans="1:32" s="39" customFormat="1" ht="30" x14ac:dyDescent="0.25">
      <c r="A70" s="56"/>
      <c r="B70" s="56"/>
      <c r="C70" s="56"/>
      <c r="D70" s="56" t="s">
        <v>17</v>
      </c>
      <c r="E70" s="56" t="s">
        <v>27</v>
      </c>
      <c r="F70" s="56" t="s">
        <v>17</v>
      </c>
      <c r="G70" s="56" t="s">
        <v>26</v>
      </c>
      <c r="H70" s="56" t="s">
        <v>17</v>
      </c>
      <c r="I70" s="56" t="s">
        <v>25</v>
      </c>
      <c r="J70" s="56" t="s">
        <v>18</v>
      </c>
      <c r="K70" s="56" t="s">
        <v>17</v>
      </c>
      <c r="L70" s="56" t="s">
        <v>18</v>
      </c>
      <c r="M70" s="56" t="s">
        <v>17</v>
      </c>
      <c r="N70" s="56" t="s">
        <v>17</v>
      </c>
      <c r="O70" s="56" t="s">
        <v>17</v>
      </c>
      <c r="P70" s="56" t="s">
        <v>17</v>
      </c>
      <c r="Q70" s="56" t="s">
        <v>17</v>
      </c>
      <c r="R70" s="80" t="s">
        <v>210</v>
      </c>
      <c r="S70" s="58" t="s">
        <v>53</v>
      </c>
      <c r="T70" s="60"/>
      <c r="U70" s="60"/>
      <c r="V70" s="60">
        <f>V71+V72+V73</f>
        <v>83713.600000000006</v>
      </c>
      <c r="W70" s="60">
        <f>W71+W72+W73+W74+W75+W76</f>
        <v>162836.79999999999</v>
      </c>
      <c r="X70" s="60"/>
      <c r="Y70" s="60"/>
      <c r="Z70" s="60">
        <f>Z71+Z72+Z73+Z74+Z75+Z76</f>
        <v>246550.40000000002</v>
      </c>
      <c r="AA70" s="58">
        <v>2018</v>
      </c>
      <c r="AB70" s="38"/>
      <c r="AC70" s="109"/>
      <c r="AD70" s="38"/>
    </row>
    <row r="71" spans="1:32" s="39" customFormat="1" ht="30" x14ac:dyDescent="0.25">
      <c r="A71" s="56" t="s">
        <v>17</v>
      </c>
      <c r="B71" s="56" t="s">
        <v>17</v>
      </c>
      <c r="C71" s="56" t="s">
        <v>33</v>
      </c>
      <c r="D71" s="56" t="s">
        <v>17</v>
      </c>
      <c r="E71" s="56" t="s">
        <v>27</v>
      </c>
      <c r="F71" s="56" t="s">
        <v>17</v>
      </c>
      <c r="G71" s="56" t="s">
        <v>26</v>
      </c>
      <c r="H71" s="56" t="s">
        <v>17</v>
      </c>
      <c r="I71" s="56" t="s">
        <v>25</v>
      </c>
      <c r="J71" s="56" t="s">
        <v>18</v>
      </c>
      <c r="K71" s="56" t="s">
        <v>17</v>
      </c>
      <c r="L71" s="56" t="s">
        <v>18</v>
      </c>
      <c r="M71" s="56" t="s">
        <v>17</v>
      </c>
      <c r="N71" s="56" t="s">
        <v>17</v>
      </c>
      <c r="O71" s="56" t="s">
        <v>17</v>
      </c>
      <c r="P71" s="56" t="s">
        <v>18</v>
      </c>
      <c r="Q71" s="56" t="s">
        <v>28</v>
      </c>
      <c r="R71" s="57" t="s">
        <v>210</v>
      </c>
      <c r="S71" s="58" t="s">
        <v>53</v>
      </c>
      <c r="T71" s="59"/>
      <c r="U71" s="59"/>
      <c r="V71" s="59">
        <f>1711-1050.8+40.8</f>
        <v>701</v>
      </c>
      <c r="W71" s="59"/>
      <c r="X71" s="59"/>
      <c r="Y71" s="59"/>
      <c r="Z71" s="60">
        <f t="shared" ref="Z71:Z76" si="6">T71+U71+V71+W71+X71+Y71</f>
        <v>701</v>
      </c>
      <c r="AA71" s="58">
        <v>2017</v>
      </c>
      <c r="AB71" s="38"/>
      <c r="AC71" s="109"/>
      <c r="AD71" s="38"/>
    </row>
    <row r="72" spans="1:32" s="39" customFormat="1" ht="30" x14ac:dyDescent="0.25">
      <c r="A72" s="56" t="s">
        <v>17</v>
      </c>
      <c r="B72" s="56" t="s">
        <v>17</v>
      </c>
      <c r="C72" s="56" t="s">
        <v>33</v>
      </c>
      <c r="D72" s="56" t="s">
        <v>17</v>
      </c>
      <c r="E72" s="56" t="s">
        <v>27</v>
      </c>
      <c r="F72" s="56" t="s">
        <v>17</v>
      </c>
      <c r="G72" s="56" t="s">
        <v>26</v>
      </c>
      <c r="H72" s="56" t="s">
        <v>17</v>
      </c>
      <c r="I72" s="56" t="s">
        <v>25</v>
      </c>
      <c r="J72" s="56" t="s">
        <v>18</v>
      </c>
      <c r="K72" s="56" t="s">
        <v>17</v>
      </c>
      <c r="L72" s="56" t="s">
        <v>18</v>
      </c>
      <c r="M72" s="56" t="s">
        <v>18</v>
      </c>
      <c r="N72" s="56" t="s">
        <v>17</v>
      </c>
      <c r="O72" s="56" t="s">
        <v>33</v>
      </c>
      <c r="P72" s="56" t="s">
        <v>18</v>
      </c>
      <c r="Q72" s="56" t="s">
        <v>187</v>
      </c>
      <c r="R72" s="57" t="s">
        <v>210</v>
      </c>
      <c r="S72" s="58" t="s">
        <v>53</v>
      </c>
      <c r="T72" s="59"/>
      <c r="U72" s="59"/>
      <c r="V72" s="59">
        <v>74898.100000000006</v>
      </c>
      <c r="W72" s="59"/>
      <c r="X72" s="59"/>
      <c r="Y72" s="59"/>
      <c r="Z72" s="60">
        <f t="shared" si="6"/>
        <v>74898.100000000006</v>
      </c>
      <c r="AA72" s="58">
        <v>2017</v>
      </c>
      <c r="AB72" s="38"/>
      <c r="AC72" s="109"/>
      <c r="AD72" s="38"/>
    </row>
    <row r="73" spans="1:32" s="39" customFormat="1" ht="30" x14ac:dyDescent="0.25">
      <c r="A73" s="56" t="s">
        <v>17</v>
      </c>
      <c r="B73" s="56" t="s">
        <v>17</v>
      </c>
      <c r="C73" s="56" t="s">
        <v>33</v>
      </c>
      <c r="D73" s="56" t="s">
        <v>17</v>
      </c>
      <c r="E73" s="56" t="s">
        <v>27</v>
      </c>
      <c r="F73" s="56" t="s">
        <v>17</v>
      </c>
      <c r="G73" s="56" t="s">
        <v>26</v>
      </c>
      <c r="H73" s="56" t="s">
        <v>17</v>
      </c>
      <c r="I73" s="56" t="s">
        <v>25</v>
      </c>
      <c r="J73" s="56" t="s">
        <v>18</v>
      </c>
      <c r="K73" s="56" t="s">
        <v>17</v>
      </c>
      <c r="L73" s="56" t="s">
        <v>18</v>
      </c>
      <c r="M73" s="56" t="s">
        <v>161</v>
      </c>
      <c r="N73" s="56" t="s">
        <v>17</v>
      </c>
      <c r="O73" s="56" t="s">
        <v>33</v>
      </c>
      <c r="P73" s="56" t="s">
        <v>18</v>
      </c>
      <c r="Q73" s="56" t="s">
        <v>184</v>
      </c>
      <c r="R73" s="57" t="s">
        <v>210</v>
      </c>
      <c r="S73" s="58" t="s">
        <v>53</v>
      </c>
      <c r="T73" s="59"/>
      <c r="U73" s="59"/>
      <c r="V73" s="59">
        <f>8322-166.7-40.8</f>
        <v>8114.5</v>
      </c>
      <c r="W73" s="59"/>
      <c r="X73" s="59"/>
      <c r="Y73" s="59"/>
      <c r="Z73" s="60">
        <f t="shared" si="6"/>
        <v>8114.5</v>
      </c>
      <c r="AA73" s="58">
        <v>2017</v>
      </c>
      <c r="AB73" s="38"/>
      <c r="AC73" s="109"/>
      <c r="AD73" s="38"/>
    </row>
    <row r="74" spans="1:32" s="39" customFormat="1" ht="30" x14ac:dyDescent="0.25">
      <c r="A74" s="56" t="s">
        <v>17</v>
      </c>
      <c r="B74" s="56" t="s">
        <v>18</v>
      </c>
      <c r="C74" s="56" t="s">
        <v>19</v>
      </c>
      <c r="D74" s="56" t="s">
        <v>17</v>
      </c>
      <c r="E74" s="56" t="s">
        <v>27</v>
      </c>
      <c r="F74" s="56" t="s">
        <v>17</v>
      </c>
      <c r="G74" s="56" t="s">
        <v>26</v>
      </c>
      <c r="H74" s="56" t="s">
        <v>17</v>
      </c>
      <c r="I74" s="56" t="s">
        <v>25</v>
      </c>
      <c r="J74" s="56" t="s">
        <v>18</v>
      </c>
      <c r="K74" s="56" t="s">
        <v>17</v>
      </c>
      <c r="L74" s="56" t="s">
        <v>18</v>
      </c>
      <c r="M74" s="56" t="s">
        <v>17</v>
      </c>
      <c r="N74" s="56" t="s">
        <v>17</v>
      </c>
      <c r="O74" s="56" t="s">
        <v>17</v>
      </c>
      <c r="P74" s="56" t="s">
        <v>18</v>
      </c>
      <c r="Q74" s="56" t="s">
        <v>28</v>
      </c>
      <c r="R74" s="57" t="s">
        <v>210</v>
      </c>
      <c r="S74" s="58" t="s">
        <v>53</v>
      </c>
      <c r="T74" s="59"/>
      <c r="U74" s="59"/>
      <c r="V74" s="59"/>
      <c r="W74" s="59">
        <v>1288.0999999999999</v>
      </c>
      <c r="X74" s="59"/>
      <c r="Y74" s="59"/>
      <c r="Z74" s="60">
        <f t="shared" si="6"/>
        <v>1288.0999999999999</v>
      </c>
      <c r="AA74" s="58">
        <v>2018</v>
      </c>
      <c r="AB74" s="38"/>
      <c r="AC74" s="109"/>
      <c r="AD74" s="38"/>
    </row>
    <row r="75" spans="1:32" s="39" customFormat="1" ht="30" x14ac:dyDescent="0.25">
      <c r="A75" s="56" t="s">
        <v>17</v>
      </c>
      <c r="B75" s="56" t="s">
        <v>18</v>
      </c>
      <c r="C75" s="56" t="s">
        <v>19</v>
      </c>
      <c r="D75" s="56" t="s">
        <v>17</v>
      </c>
      <c r="E75" s="56" t="s">
        <v>27</v>
      </c>
      <c r="F75" s="56" t="s">
        <v>17</v>
      </c>
      <c r="G75" s="56" t="s">
        <v>26</v>
      </c>
      <c r="H75" s="56" t="s">
        <v>17</v>
      </c>
      <c r="I75" s="56" t="s">
        <v>25</v>
      </c>
      <c r="J75" s="56" t="s">
        <v>18</v>
      </c>
      <c r="K75" s="56" t="s">
        <v>17</v>
      </c>
      <c r="L75" s="56" t="s">
        <v>18</v>
      </c>
      <c r="M75" s="56" t="s">
        <v>161</v>
      </c>
      <c r="N75" s="56" t="s">
        <v>17</v>
      </c>
      <c r="O75" s="56" t="s">
        <v>25</v>
      </c>
      <c r="P75" s="56" t="s">
        <v>24</v>
      </c>
      <c r="Q75" s="56" t="s">
        <v>28</v>
      </c>
      <c r="R75" s="57" t="s">
        <v>210</v>
      </c>
      <c r="S75" s="58" t="s">
        <v>53</v>
      </c>
      <c r="T75" s="59"/>
      <c r="U75" s="59"/>
      <c r="V75" s="59"/>
      <c r="W75" s="59">
        <f>16019.4+1355.9</f>
        <v>17375.3</v>
      </c>
      <c r="X75" s="59"/>
      <c r="Y75" s="59"/>
      <c r="Z75" s="60">
        <f t="shared" si="6"/>
        <v>17375.3</v>
      </c>
      <c r="AA75" s="58">
        <v>2018</v>
      </c>
      <c r="AB75" s="38"/>
      <c r="AC75" s="109"/>
      <c r="AD75" s="38"/>
    </row>
    <row r="76" spans="1:32" s="39" customFormat="1" ht="30" x14ac:dyDescent="0.25">
      <c r="A76" s="56" t="s">
        <v>17</v>
      </c>
      <c r="B76" s="56" t="s">
        <v>18</v>
      </c>
      <c r="C76" s="56" t="s">
        <v>19</v>
      </c>
      <c r="D76" s="56" t="s">
        <v>17</v>
      </c>
      <c r="E76" s="56" t="s">
        <v>27</v>
      </c>
      <c r="F76" s="56" t="s">
        <v>17</v>
      </c>
      <c r="G76" s="56" t="s">
        <v>26</v>
      </c>
      <c r="H76" s="56" t="s">
        <v>17</v>
      </c>
      <c r="I76" s="56" t="s">
        <v>25</v>
      </c>
      <c r="J76" s="56" t="s">
        <v>18</v>
      </c>
      <c r="K76" s="56" t="s">
        <v>17</v>
      </c>
      <c r="L76" s="56" t="s">
        <v>18</v>
      </c>
      <c r="M76" s="56" t="s">
        <v>18</v>
      </c>
      <c r="N76" s="56" t="s">
        <v>17</v>
      </c>
      <c r="O76" s="56" t="s">
        <v>25</v>
      </c>
      <c r="P76" s="56" t="s">
        <v>24</v>
      </c>
      <c r="Q76" s="56" t="s">
        <v>28</v>
      </c>
      <c r="R76" s="57" t="s">
        <v>210</v>
      </c>
      <c r="S76" s="58" t="s">
        <v>53</v>
      </c>
      <c r="T76" s="59"/>
      <c r="U76" s="59"/>
      <c r="V76" s="59"/>
      <c r="W76" s="59">
        <f>84108.8+60064.6</f>
        <v>144173.4</v>
      </c>
      <c r="X76" s="59"/>
      <c r="Y76" s="59"/>
      <c r="Z76" s="60">
        <f t="shared" si="6"/>
        <v>144173.4</v>
      </c>
      <c r="AA76" s="58">
        <v>2018</v>
      </c>
      <c r="AB76" s="38"/>
      <c r="AC76" s="109"/>
      <c r="AD76" s="38"/>
    </row>
    <row r="77" spans="1:32" s="39" customFormat="1" ht="30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17" t="s">
        <v>127</v>
      </c>
      <c r="S77" s="15" t="s">
        <v>4</v>
      </c>
      <c r="T77" s="21"/>
      <c r="U77" s="21"/>
      <c r="V77" s="8">
        <v>47.1</v>
      </c>
      <c r="W77" s="8">
        <v>52.9</v>
      </c>
      <c r="X77" s="8"/>
      <c r="Y77" s="8"/>
      <c r="Z77" s="5">
        <f>V77+W77</f>
        <v>100</v>
      </c>
      <c r="AA77" s="18">
        <v>2018</v>
      </c>
      <c r="AB77" s="38"/>
      <c r="AC77" s="109"/>
      <c r="AD77" s="38"/>
    </row>
    <row r="78" spans="1:32" s="39" customFormat="1" ht="27.6" customHeight="1" x14ac:dyDescent="0.25">
      <c r="A78" s="36"/>
      <c r="B78" s="36"/>
      <c r="C78" s="36"/>
      <c r="D78" s="36"/>
      <c r="E78" s="36"/>
      <c r="F78" s="36"/>
      <c r="G78" s="36"/>
      <c r="H78" s="36"/>
      <c r="I78" s="37"/>
      <c r="J78" s="36"/>
      <c r="K78" s="36"/>
      <c r="L78" s="36"/>
      <c r="M78" s="36"/>
      <c r="N78" s="36"/>
      <c r="O78" s="36"/>
      <c r="P78" s="36"/>
      <c r="Q78" s="36"/>
      <c r="R78" s="35" t="s">
        <v>217</v>
      </c>
      <c r="S78" s="15" t="s">
        <v>5</v>
      </c>
      <c r="T78" s="21"/>
      <c r="U78" s="21"/>
      <c r="V78" s="6"/>
      <c r="W78" s="8">
        <v>0.5</v>
      </c>
      <c r="X78" s="8"/>
      <c r="Y78" s="8"/>
      <c r="Z78" s="5">
        <f>W78</f>
        <v>0.5</v>
      </c>
      <c r="AA78" s="15">
        <v>2018</v>
      </c>
      <c r="AB78" s="38"/>
      <c r="AC78" s="109"/>
      <c r="AD78" s="38"/>
    </row>
    <row r="79" spans="1:32" s="39" customFormat="1" ht="41.45" customHeight="1" x14ac:dyDescent="0.25">
      <c r="A79" s="56"/>
      <c r="B79" s="56"/>
      <c r="C79" s="56"/>
      <c r="D79" s="56" t="s">
        <v>17</v>
      </c>
      <c r="E79" s="56" t="s">
        <v>27</v>
      </c>
      <c r="F79" s="56" t="s">
        <v>17</v>
      </c>
      <c r="G79" s="56" t="s">
        <v>26</v>
      </c>
      <c r="H79" s="56" t="s">
        <v>17</v>
      </c>
      <c r="I79" s="56" t="s">
        <v>25</v>
      </c>
      <c r="J79" s="56" t="s">
        <v>18</v>
      </c>
      <c r="K79" s="56" t="s">
        <v>17</v>
      </c>
      <c r="L79" s="56" t="s">
        <v>18</v>
      </c>
      <c r="M79" s="56" t="s">
        <v>17</v>
      </c>
      <c r="N79" s="56" t="s">
        <v>17</v>
      </c>
      <c r="O79" s="56" t="s">
        <v>17</v>
      </c>
      <c r="P79" s="56" t="s">
        <v>17</v>
      </c>
      <c r="Q79" s="56" t="s">
        <v>17</v>
      </c>
      <c r="R79" s="57" t="s">
        <v>260</v>
      </c>
      <c r="S79" s="58" t="s">
        <v>53</v>
      </c>
      <c r="T79" s="60"/>
      <c r="U79" s="60"/>
      <c r="V79" s="60">
        <f>V80+V81</f>
        <v>1484.3</v>
      </c>
      <c r="W79" s="60">
        <f>W83+W84</f>
        <v>1451.1</v>
      </c>
      <c r="X79" s="60">
        <f>X82+X83+X84</f>
        <v>20468.900000000001</v>
      </c>
      <c r="Y79" s="60"/>
      <c r="Z79" s="60">
        <f t="shared" ref="Z79:Z84" si="7">T79+U79+V79+W79+X79+Y79</f>
        <v>23404.300000000003</v>
      </c>
      <c r="AA79" s="58">
        <v>2019</v>
      </c>
      <c r="AB79" s="38"/>
      <c r="AC79" s="109"/>
      <c r="AD79" s="38"/>
    </row>
    <row r="80" spans="1:32" s="39" customFormat="1" ht="41.45" customHeight="1" x14ac:dyDescent="0.25">
      <c r="A80" s="56" t="s">
        <v>17</v>
      </c>
      <c r="B80" s="56" t="s">
        <v>17</v>
      </c>
      <c r="C80" s="56" t="s">
        <v>33</v>
      </c>
      <c r="D80" s="56" t="s">
        <v>17</v>
      </c>
      <c r="E80" s="56" t="s">
        <v>27</v>
      </c>
      <c r="F80" s="56" t="s">
        <v>17</v>
      </c>
      <c r="G80" s="56" t="s">
        <v>26</v>
      </c>
      <c r="H80" s="56" t="s">
        <v>17</v>
      </c>
      <c r="I80" s="56" t="s">
        <v>25</v>
      </c>
      <c r="J80" s="56" t="s">
        <v>18</v>
      </c>
      <c r="K80" s="56" t="s">
        <v>17</v>
      </c>
      <c r="L80" s="56" t="s">
        <v>18</v>
      </c>
      <c r="M80" s="56" t="s">
        <v>161</v>
      </c>
      <c r="N80" s="56" t="s">
        <v>17</v>
      </c>
      <c r="O80" s="56" t="s">
        <v>18</v>
      </c>
      <c r="P80" s="56" t="s">
        <v>28</v>
      </c>
      <c r="Q80" s="56" t="s">
        <v>187</v>
      </c>
      <c r="R80" s="57" t="s">
        <v>260</v>
      </c>
      <c r="S80" s="58" t="s">
        <v>53</v>
      </c>
      <c r="T80" s="60"/>
      <c r="U80" s="60"/>
      <c r="V80" s="59">
        <v>1377</v>
      </c>
      <c r="W80" s="60"/>
      <c r="X80" s="60"/>
      <c r="Y80" s="60"/>
      <c r="Z80" s="60">
        <f t="shared" si="7"/>
        <v>1377</v>
      </c>
      <c r="AA80" s="58">
        <v>2017</v>
      </c>
      <c r="AB80" s="38"/>
      <c r="AC80" s="109"/>
      <c r="AD80" s="38"/>
    </row>
    <row r="81" spans="1:30" s="39" customFormat="1" ht="41.45" customHeight="1" x14ac:dyDescent="0.25">
      <c r="A81" s="56" t="s">
        <v>17</v>
      </c>
      <c r="B81" s="56" t="s">
        <v>17</v>
      </c>
      <c r="C81" s="56" t="s">
        <v>33</v>
      </c>
      <c r="D81" s="56" t="s">
        <v>17</v>
      </c>
      <c r="E81" s="56" t="s">
        <v>27</v>
      </c>
      <c r="F81" s="56" t="s">
        <v>17</v>
      </c>
      <c r="G81" s="56" t="s">
        <v>26</v>
      </c>
      <c r="H81" s="56" t="s">
        <v>17</v>
      </c>
      <c r="I81" s="56" t="s">
        <v>25</v>
      </c>
      <c r="J81" s="56" t="s">
        <v>18</v>
      </c>
      <c r="K81" s="56" t="s">
        <v>17</v>
      </c>
      <c r="L81" s="56" t="s">
        <v>18</v>
      </c>
      <c r="M81" s="56" t="s">
        <v>161</v>
      </c>
      <c r="N81" s="56" t="s">
        <v>17</v>
      </c>
      <c r="O81" s="56" t="s">
        <v>18</v>
      </c>
      <c r="P81" s="56" t="s">
        <v>28</v>
      </c>
      <c r="Q81" s="56" t="s">
        <v>184</v>
      </c>
      <c r="R81" s="57" t="s">
        <v>260</v>
      </c>
      <c r="S81" s="58" t="s">
        <v>53</v>
      </c>
      <c r="T81" s="60"/>
      <c r="U81" s="60"/>
      <c r="V81" s="59">
        <f>532.9-425.6</f>
        <v>107.29999999999995</v>
      </c>
      <c r="W81" s="60"/>
      <c r="X81" s="60"/>
      <c r="Y81" s="60"/>
      <c r="Z81" s="60">
        <f t="shared" si="7"/>
        <v>107.29999999999995</v>
      </c>
      <c r="AA81" s="58">
        <v>2017</v>
      </c>
      <c r="AB81" s="38"/>
      <c r="AC81" s="109"/>
      <c r="AD81" s="38"/>
    </row>
    <row r="82" spans="1:30" s="39" customFormat="1" ht="41.45" customHeight="1" x14ac:dyDescent="0.25">
      <c r="A82" s="56" t="s">
        <v>17</v>
      </c>
      <c r="B82" s="56" t="s">
        <v>18</v>
      </c>
      <c r="C82" s="56" t="s">
        <v>19</v>
      </c>
      <c r="D82" s="56" t="s">
        <v>17</v>
      </c>
      <c r="E82" s="56" t="s">
        <v>27</v>
      </c>
      <c r="F82" s="56" t="s">
        <v>17</v>
      </c>
      <c r="G82" s="56" t="s">
        <v>26</v>
      </c>
      <c r="H82" s="56" t="s">
        <v>17</v>
      </c>
      <c r="I82" s="56" t="s">
        <v>25</v>
      </c>
      <c r="J82" s="56" t="s">
        <v>18</v>
      </c>
      <c r="K82" s="56" t="s">
        <v>17</v>
      </c>
      <c r="L82" s="56" t="s">
        <v>18</v>
      </c>
      <c r="M82" s="56" t="s">
        <v>17</v>
      </c>
      <c r="N82" s="56" t="s">
        <v>17</v>
      </c>
      <c r="O82" s="56" t="s">
        <v>17</v>
      </c>
      <c r="P82" s="56" t="s">
        <v>18</v>
      </c>
      <c r="Q82" s="56" t="s">
        <v>29</v>
      </c>
      <c r="R82" s="57" t="s">
        <v>260</v>
      </c>
      <c r="S82" s="58" t="s">
        <v>53</v>
      </c>
      <c r="T82" s="60"/>
      <c r="U82" s="60"/>
      <c r="V82" s="59"/>
      <c r="W82" s="59"/>
      <c r="X82" s="59">
        <v>428.9</v>
      </c>
      <c r="Y82" s="60"/>
      <c r="Z82" s="60">
        <f t="shared" si="7"/>
        <v>428.9</v>
      </c>
      <c r="AA82" s="58">
        <v>2019</v>
      </c>
      <c r="AB82" s="38"/>
      <c r="AC82" s="109"/>
      <c r="AD82" s="38"/>
    </row>
    <row r="83" spans="1:30" s="39" customFormat="1" ht="41.45" customHeight="1" x14ac:dyDescent="0.25">
      <c r="A83" s="56" t="s">
        <v>17</v>
      </c>
      <c r="B83" s="56" t="s">
        <v>18</v>
      </c>
      <c r="C83" s="56" t="s">
        <v>19</v>
      </c>
      <c r="D83" s="56" t="s">
        <v>17</v>
      </c>
      <c r="E83" s="56" t="s">
        <v>27</v>
      </c>
      <c r="F83" s="56" t="s">
        <v>17</v>
      </c>
      <c r="G83" s="56" t="s">
        <v>26</v>
      </c>
      <c r="H83" s="56" t="s">
        <v>17</v>
      </c>
      <c r="I83" s="56" t="s">
        <v>25</v>
      </c>
      <c r="J83" s="56" t="s">
        <v>18</v>
      </c>
      <c r="K83" s="56" t="s">
        <v>17</v>
      </c>
      <c r="L83" s="56" t="s">
        <v>18</v>
      </c>
      <c r="M83" s="56" t="s">
        <v>161</v>
      </c>
      <c r="N83" s="56" t="s">
        <v>17</v>
      </c>
      <c r="O83" s="56" t="s">
        <v>25</v>
      </c>
      <c r="P83" s="56" t="s">
        <v>24</v>
      </c>
      <c r="Q83" s="56" t="s">
        <v>25</v>
      </c>
      <c r="R83" s="57" t="s">
        <v>260</v>
      </c>
      <c r="S83" s="58" t="s">
        <v>53</v>
      </c>
      <c r="T83" s="60"/>
      <c r="U83" s="60"/>
      <c r="V83" s="59"/>
      <c r="W83" s="59">
        <f>345.1-274.3</f>
        <v>70.800000000000011</v>
      </c>
      <c r="X83" s="59">
        <f>4008-2004</f>
        <v>2004</v>
      </c>
      <c r="Y83" s="60"/>
      <c r="Z83" s="60">
        <f t="shared" si="7"/>
        <v>2074.8000000000002</v>
      </c>
      <c r="AA83" s="58">
        <v>2019</v>
      </c>
      <c r="AB83" s="38"/>
      <c r="AC83" s="109"/>
      <c r="AD83" s="38"/>
    </row>
    <row r="84" spans="1:30" s="39" customFormat="1" ht="41.45" customHeight="1" x14ac:dyDescent="0.25">
      <c r="A84" s="56" t="s">
        <v>17</v>
      </c>
      <c r="B84" s="56" t="s">
        <v>18</v>
      </c>
      <c r="C84" s="56" t="s">
        <v>19</v>
      </c>
      <c r="D84" s="56" t="s">
        <v>17</v>
      </c>
      <c r="E84" s="56" t="s">
        <v>27</v>
      </c>
      <c r="F84" s="56" t="s">
        <v>17</v>
      </c>
      <c r="G84" s="56" t="s">
        <v>26</v>
      </c>
      <c r="H84" s="56" t="s">
        <v>17</v>
      </c>
      <c r="I84" s="56" t="s">
        <v>25</v>
      </c>
      <c r="J84" s="56" t="s">
        <v>18</v>
      </c>
      <c r="K84" s="56" t="s">
        <v>17</v>
      </c>
      <c r="L84" s="56" t="s">
        <v>18</v>
      </c>
      <c r="M84" s="56" t="s">
        <v>18</v>
      </c>
      <c r="N84" s="56" t="s">
        <v>17</v>
      </c>
      <c r="O84" s="56" t="s">
        <v>25</v>
      </c>
      <c r="P84" s="56" t="s">
        <v>24</v>
      </c>
      <c r="Q84" s="56" t="s">
        <v>25</v>
      </c>
      <c r="R84" s="57" t="s">
        <v>260</v>
      </c>
      <c r="S84" s="58" t="s">
        <v>53</v>
      </c>
      <c r="T84" s="60"/>
      <c r="U84" s="60"/>
      <c r="V84" s="59"/>
      <c r="W84" s="59">
        <v>1380.3</v>
      </c>
      <c r="X84" s="59">
        <v>18036</v>
      </c>
      <c r="Y84" s="60"/>
      <c r="Z84" s="60">
        <f t="shared" si="7"/>
        <v>19416.3</v>
      </c>
      <c r="AA84" s="58">
        <v>2019</v>
      </c>
      <c r="AB84" s="38"/>
      <c r="AC84" s="109"/>
      <c r="AD84" s="38"/>
    </row>
    <row r="85" spans="1:30" s="39" customFormat="1" ht="29.25" x14ac:dyDescent="0.25">
      <c r="A85" s="36"/>
      <c r="B85" s="36"/>
      <c r="C85" s="36"/>
      <c r="D85" s="36"/>
      <c r="E85" s="36"/>
      <c r="F85" s="36"/>
      <c r="G85" s="36"/>
      <c r="H85" s="36"/>
      <c r="I85" s="37"/>
      <c r="J85" s="36"/>
      <c r="K85" s="36"/>
      <c r="L85" s="36"/>
      <c r="M85" s="36"/>
      <c r="N85" s="36"/>
      <c r="O85" s="36"/>
      <c r="P85" s="36"/>
      <c r="Q85" s="36"/>
      <c r="R85" s="35" t="s">
        <v>58</v>
      </c>
      <c r="S85" s="15" t="s">
        <v>48</v>
      </c>
      <c r="T85" s="21"/>
      <c r="U85" s="21"/>
      <c r="V85" s="21">
        <v>1</v>
      </c>
      <c r="W85" s="93"/>
      <c r="X85" s="21"/>
      <c r="Y85" s="21"/>
      <c r="Z85" s="6">
        <f>V85</f>
        <v>1</v>
      </c>
      <c r="AA85" s="15">
        <v>2017</v>
      </c>
      <c r="AB85" s="38"/>
      <c r="AC85" s="109"/>
      <c r="AD85" s="38"/>
    </row>
    <row r="86" spans="1:30" s="39" customFormat="1" ht="30" x14ac:dyDescent="0.25">
      <c r="A86" s="36"/>
      <c r="B86" s="36"/>
      <c r="C86" s="36"/>
      <c r="D86" s="36"/>
      <c r="E86" s="36"/>
      <c r="F86" s="36"/>
      <c r="G86" s="36"/>
      <c r="H86" s="36"/>
      <c r="I86" s="37"/>
      <c r="J86" s="36"/>
      <c r="K86" s="36"/>
      <c r="L86" s="36"/>
      <c r="M86" s="36"/>
      <c r="N86" s="36"/>
      <c r="O86" s="36"/>
      <c r="P86" s="36"/>
      <c r="Q86" s="36"/>
      <c r="R86" s="35" t="s">
        <v>230</v>
      </c>
      <c r="S86" s="15" t="s">
        <v>39</v>
      </c>
      <c r="T86" s="21"/>
      <c r="U86" s="21"/>
      <c r="V86" s="21"/>
      <c r="W86" s="21">
        <v>1</v>
      </c>
      <c r="X86" s="21"/>
      <c r="Y86" s="21"/>
      <c r="Z86" s="6">
        <f>W86</f>
        <v>1</v>
      </c>
      <c r="AA86" s="15">
        <v>2018</v>
      </c>
      <c r="AB86" s="38"/>
      <c r="AC86" s="109"/>
      <c r="AD86" s="38"/>
    </row>
    <row r="87" spans="1:30" s="39" customFormat="1" ht="29.25" x14ac:dyDescent="0.25">
      <c r="A87" s="36"/>
      <c r="B87" s="36"/>
      <c r="C87" s="36"/>
      <c r="D87" s="36"/>
      <c r="E87" s="36"/>
      <c r="F87" s="36"/>
      <c r="G87" s="36"/>
      <c r="H87" s="36"/>
      <c r="I87" s="37"/>
      <c r="J87" s="36"/>
      <c r="K87" s="36"/>
      <c r="L87" s="36"/>
      <c r="M87" s="36"/>
      <c r="N87" s="36"/>
      <c r="O87" s="36"/>
      <c r="P87" s="36"/>
      <c r="Q87" s="36"/>
      <c r="R87" s="35" t="s">
        <v>248</v>
      </c>
      <c r="S87" s="15" t="s">
        <v>5</v>
      </c>
      <c r="T87" s="21"/>
      <c r="U87" s="21"/>
      <c r="V87" s="21"/>
      <c r="W87" s="93"/>
      <c r="X87" s="8">
        <v>0.3</v>
      </c>
      <c r="Y87" s="8"/>
      <c r="Z87" s="5">
        <f>X87</f>
        <v>0.3</v>
      </c>
      <c r="AA87" s="15">
        <v>2019</v>
      </c>
      <c r="AB87" s="38"/>
      <c r="AC87" s="109"/>
      <c r="AD87" s="38"/>
    </row>
    <row r="88" spans="1:30" s="39" customFormat="1" ht="48" customHeight="1" x14ac:dyDescent="0.25">
      <c r="A88" s="56" t="s">
        <v>17</v>
      </c>
      <c r="B88" s="56" t="s">
        <v>18</v>
      </c>
      <c r="C88" s="56" t="s">
        <v>19</v>
      </c>
      <c r="D88" s="56" t="s">
        <v>17</v>
      </c>
      <c r="E88" s="56" t="s">
        <v>27</v>
      </c>
      <c r="F88" s="56" t="s">
        <v>17</v>
      </c>
      <c r="G88" s="56" t="s">
        <v>26</v>
      </c>
      <c r="H88" s="56" t="s">
        <v>17</v>
      </c>
      <c r="I88" s="56" t="s">
        <v>25</v>
      </c>
      <c r="J88" s="56" t="s">
        <v>18</v>
      </c>
      <c r="K88" s="56" t="s">
        <v>17</v>
      </c>
      <c r="L88" s="56" t="s">
        <v>18</v>
      </c>
      <c r="M88" s="56" t="s">
        <v>17</v>
      </c>
      <c r="N88" s="56" t="s">
        <v>17</v>
      </c>
      <c r="O88" s="56" t="s">
        <v>17</v>
      </c>
      <c r="P88" s="56" t="s">
        <v>17</v>
      </c>
      <c r="Q88" s="56" t="s">
        <v>17</v>
      </c>
      <c r="R88" s="57" t="s">
        <v>234</v>
      </c>
      <c r="S88" s="58" t="s">
        <v>53</v>
      </c>
      <c r="T88" s="60"/>
      <c r="U88" s="60"/>
      <c r="V88" s="59"/>
      <c r="W88" s="60">
        <f>W89+W90</f>
        <v>1845.7</v>
      </c>
      <c r="X88" s="60">
        <f>X89+X90</f>
        <v>2725</v>
      </c>
      <c r="Y88" s="60"/>
      <c r="Z88" s="60">
        <f>T88+U88+V88+W88+X88+Y88</f>
        <v>4570.7</v>
      </c>
      <c r="AA88" s="58">
        <v>2019</v>
      </c>
      <c r="AB88" s="38"/>
      <c r="AC88" s="109"/>
      <c r="AD88" s="38"/>
    </row>
    <row r="89" spans="1:30" s="39" customFormat="1" ht="49.15" customHeight="1" x14ac:dyDescent="0.25">
      <c r="A89" s="56" t="s">
        <v>17</v>
      </c>
      <c r="B89" s="56" t="s">
        <v>18</v>
      </c>
      <c r="C89" s="56" t="s">
        <v>19</v>
      </c>
      <c r="D89" s="56" t="s">
        <v>17</v>
      </c>
      <c r="E89" s="56" t="s">
        <v>27</v>
      </c>
      <c r="F89" s="56" t="s">
        <v>17</v>
      </c>
      <c r="G89" s="56" t="s">
        <v>26</v>
      </c>
      <c r="H89" s="56" t="s">
        <v>17</v>
      </c>
      <c r="I89" s="56" t="s">
        <v>25</v>
      </c>
      <c r="J89" s="56" t="s">
        <v>18</v>
      </c>
      <c r="K89" s="56" t="s">
        <v>17</v>
      </c>
      <c r="L89" s="56" t="s">
        <v>18</v>
      </c>
      <c r="M89" s="56" t="s">
        <v>161</v>
      </c>
      <c r="N89" s="56" t="s">
        <v>17</v>
      </c>
      <c r="O89" s="56" t="s">
        <v>25</v>
      </c>
      <c r="P89" s="56" t="s">
        <v>24</v>
      </c>
      <c r="Q89" s="56" t="s">
        <v>26</v>
      </c>
      <c r="R89" s="57" t="s">
        <v>234</v>
      </c>
      <c r="S89" s="58" t="s">
        <v>53</v>
      </c>
      <c r="T89" s="60"/>
      <c r="U89" s="60"/>
      <c r="V89" s="59"/>
      <c r="W89" s="59">
        <f>423.1-269.9</f>
        <v>153.20000000000005</v>
      </c>
      <c r="X89" s="59">
        <f>1000-455</f>
        <v>545</v>
      </c>
      <c r="Y89" s="60"/>
      <c r="Z89" s="60">
        <f>T89+U89+V89+W89+X89+Y89</f>
        <v>698.2</v>
      </c>
      <c r="AA89" s="58">
        <v>2019</v>
      </c>
      <c r="AB89" s="38"/>
      <c r="AC89" s="109"/>
      <c r="AD89" s="38"/>
    </row>
    <row r="90" spans="1:30" s="39" customFormat="1" ht="49.15" customHeight="1" x14ac:dyDescent="0.25">
      <c r="A90" s="56" t="s">
        <v>17</v>
      </c>
      <c r="B90" s="56" t="s">
        <v>18</v>
      </c>
      <c r="C90" s="56" t="s">
        <v>19</v>
      </c>
      <c r="D90" s="56" t="s">
        <v>17</v>
      </c>
      <c r="E90" s="56" t="s">
        <v>27</v>
      </c>
      <c r="F90" s="56" t="s">
        <v>17</v>
      </c>
      <c r="G90" s="56" t="s">
        <v>26</v>
      </c>
      <c r="H90" s="56" t="s">
        <v>17</v>
      </c>
      <c r="I90" s="56" t="s">
        <v>25</v>
      </c>
      <c r="J90" s="56" t="s">
        <v>18</v>
      </c>
      <c r="K90" s="56" t="s">
        <v>17</v>
      </c>
      <c r="L90" s="56" t="s">
        <v>18</v>
      </c>
      <c r="M90" s="56" t="s">
        <v>18</v>
      </c>
      <c r="N90" s="56" t="s">
        <v>17</v>
      </c>
      <c r="O90" s="56" t="s">
        <v>25</v>
      </c>
      <c r="P90" s="56" t="s">
        <v>24</v>
      </c>
      <c r="Q90" s="56" t="s">
        <v>26</v>
      </c>
      <c r="R90" s="57" t="s">
        <v>234</v>
      </c>
      <c r="S90" s="58" t="s">
        <v>53</v>
      </c>
      <c r="T90" s="60"/>
      <c r="U90" s="60"/>
      <c r="V90" s="59"/>
      <c r="W90" s="59">
        <v>1692.5</v>
      </c>
      <c r="X90" s="59">
        <f>4000-1820</f>
        <v>2180</v>
      </c>
      <c r="Y90" s="60"/>
      <c r="Z90" s="60">
        <f>T90+U90+V90+W90+X90+Y90</f>
        <v>3872.5</v>
      </c>
      <c r="AA90" s="58">
        <v>2019</v>
      </c>
      <c r="AB90" s="38"/>
      <c r="AC90" s="109"/>
      <c r="AD90" s="38"/>
    </row>
    <row r="91" spans="1:30" s="39" customFormat="1" ht="34.15" customHeight="1" x14ac:dyDescent="0.25">
      <c r="A91" s="36"/>
      <c r="B91" s="36"/>
      <c r="C91" s="36"/>
      <c r="D91" s="36"/>
      <c r="E91" s="36"/>
      <c r="F91" s="36"/>
      <c r="G91" s="36"/>
      <c r="H91" s="36"/>
      <c r="I91" s="37"/>
      <c r="J91" s="36"/>
      <c r="K91" s="36"/>
      <c r="L91" s="36"/>
      <c r="M91" s="36"/>
      <c r="N91" s="36"/>
      <c r="O91" s="36"/>
      <c r="P91" s="36"/>
      <c r="Q91" s="36"/>
      <c r="R91" s="35" t="s">
        <v>58</v>
      </c>
      <c r="S91" s="15" t="s">
        <v>48</v>
      </c>
      <c r="T91" s="21"/>
      <c r="U91" s="21"/>
      <c r="V91" s="21"/>
      <c r="W91" s="93"/>
      <c r="X91" s="21">
        <v>1</v>
      </c>
      <c r="Y91" s="21"/>
      <c r="Z91" s="6">
        <f>X91</f>
        <v>1</v>
      </c>
      <c r="AA91" s="15">
        <v>2019</v>
      </c>
      <c r="AB91" s="38"/>
      <c r="AC91" s="109"/>
      <c r="AD91" s="38"/>
    </row>
    <row r="92" spans="1:30" s="39" customFormat="1" ht="34.15" customHeight="1" x14ac:dyDescent="0.25">
      <c r="A92" s="36"/>
      <c r="B92" s="36"/>
      <c r="C92" s="36"/>
      <c r="D92" s="36"/>
      <c r="E92" s="36"/>
      <c r="F92" s="36"/>
      <c r="G92" s="36"/>
      <c r="H92" s="36"/>
      <c r="I92" s="37"/>
      <c r="J92" s="36"/>
      <c r="K92" s="36"/>
      <c r="L92" s="36"/>
      <c r="M92" s="36"/>
      <c r="N92" s="36"/>
      <c r="O92" s="36"/>
      <c r="P92" s="36"/>
      <c r="Q92" s="36"/>
      <c r="R92" s="35" t="s">
        <v>247</v>
      </c>
      <c r="S92" s="15" t="s">
        <v>48</v>
      </c>
      <c r="T92" s="21"/>
      <c r="U92" s="21"/>
      <c r="V92" s="21"/>
      <c r="W92" s="21">
        <v>1</v>
      </c>
      <c r="X92" s="21"/>
      <c r="Y92" s="21"/>
      <c r="Z92" s="6">
        <f>W92</f>
        <v>1</v>
      </c>
      <c r="AA92" s="15">
        <v>2018</v>
      </c>
      <c r="AB92" s="38"/>
      <c r="AC92" s="109"/>
      <c r="AD92" s="38"/>
    </row>
    <row r="93" spans="1:30" s="39" customFormat="1" ht="43.15" customHeight="1" x14ac:dyDescent="0.25">
      <c r="A93" s="56" t="s">
        <v>17</v>
      </c>
      <c r="B93" s="56" t="s">
        <v>18</v>
      </c>
      <c r="C93" s="56" t="s">
        <v>19</v>
      </c>
      <c r="D93" s="56" t="s">
        <v>17</v>
      </c>
      <c r="E93" s="56" t="s">
        <v>27</v>
      </c>
      <c r="F93" s="56" t="s">
        <v>17</v>
      </c>
      <c r="G93" s="56" t="s">
        <v>26</v>
      </c>
      <c r="H93" s="56" t="s">
        <v>17</v>
      </c>
      <c r="I93" s="56" t="s">
        <v>25</v>
      </c>
      <c r="J93" s="56" t="s">
        <v>18</v>
      </c>
      <c r="K93" s="56" t="s">
        <v>17</v>
      </c>
      <c r="L93" s="56" t="s">
        <v>18</v>
      </c>
      <c r="M93" s="56" t="s">
        <v>17</v>
      </c>
      <c r="N93" s="56" t="s">
        <v>17</v>
      </c>
      <c r="O93" s="56" t="s">
        <v>17</v>
      </c>
      <c r="P93" s="56" t="s">
        <v>18</v>
      </c>
      <c r="Q93" s="56" t="s">
        <v>24</v>
      </c>
      <c r="R93" s="61" t="s">
        <v>267</v>
      </c>
      <c r="S93" s="58" t="s">
        <v>53</v>
      </c>
      <c r="T93" s="62"/>
      <c r="U93" s="62"/>
      <c r="V93" s="62"/>
      <c r="W93" s="97"/>
      <c r="X93" s="59">
        <f>4000-1040</f>
        <v>2960</v>
      </c>
      <c r="Y93" s="62"/>
      <c r="Z93" s="60">
        <f t="shared" ref="Z93:Z108" si="8">X93</f>
        <v>2960</v>
      </c>
      <c r="AA93" s="58">
        <v>2019</v>
      </c>
      <c r="AB93" s="38"/>
      <c r="AC93" s="109"/>
      <c r="AD93" s="38"/>
    </row>
    <row r="94" spans="1:30" s="39" customFormat="1" ht="29.25" x14ac:dyDescent="0.25">
      <c r="A94" s="36"/>
      <c r="B94" s="36"/>
      <c r="C94" s="36"/>
      <c r="D94" s="36"/>
      <c r="E94" s="36"/>
      <c r="F94" s="36"/>
      <c r="G94" s="36"/>
      <c r="H94" s="36"/>
      <c r="I94" s="37"/>
      <c r="J94" s="36"/>
      <c r="K94" s="36"/>
      <c r="L94" s="36"/>
      <c r="M94" s="36"/>
      <c r="N94" s="36"/>
      <c r="O94" s="36"/>
      <c r="P94" s="36"/>
      <c r="Q94" s="36"/>
      <c r="R94" s="35" t="s">
        <v>58</v>
      </c>
      <c r="S94" s="15" t="s">
        <v>48</v>
      </c>
      <c r="T94" s="21"/>
      <c r="U94" s="21"/>
      <c r="V94" s="21"/>
      <c r="W94" s="93"/>
      <c r="X94" s="21">
        <v>1</v>
      </c>
      <c r="Y94" s="21"/>
      <c r="Z94" s="6">
        <f t="shared" si="8"/>
        <v>1</v>
      </c>
      <c r="AA94" s="15">
        <v>2019</v>
      </c>
      <c r="AB94" s="38"/>
      <c r="AC94" s="109"/>
      <c r="AD94" s="38"/>
    </row>
    <row r="95" spans="1:30" s="39" customFormat="1" ht="42" customHeight="1" x14ac:dyDescent="0.25">
      <c r="A95" s="56" t="s">
        <v>17</v>
      </c>
      <c r="B95" s="56" t="s">
        <v>18</v>
      </c>
      <c r="C95" s="56" t="s">
        <v>19</v>
      </c>
      <c r="D95" s="56" t="s">
        <v>17</v>
      </c>
      <c r="E95" s="56" t="s">
        <v>27</v>
      </c>
      <c r="F95" s="56" t="s">
        <v>17</v>
      </c>
      <c r="G95" s="56" t="s">
        <v>26</v>
      </c>
      <c r="H95" s="56" t="s">
        <v>17</v>
      </c>
      <c r="I95" s="56" t="s">
        <v>25</v>
      </c>
      <c r="J95" s="56" t="s">
        <v>18</v>
      </c>
      <c r="K95" s="56" t="s">
        <v>17</v>
      </c>
      <c r="L95" s="56" t="s">
        <v>18</v>
      </c>
      <c r="M95" s="56" t="s">
        <v>17</v>
      </c>
      <c r="N95" s="56" t="s">
        <v>17</v>
      </c>
      <c r="O95" s="56" t="s">
        <v>17</v>
      </c>
      <c r="P95" s="56" t="s">
        <v>17</v>
      </c>
      <c r="Q95" s="56" t="s">
        <v>17</v>
      </c>
      <c r="R95" s="61" t="s">
        <v>261</v>
      </c>
      <c r="S95" s="58" t="s">
        <v>53</v>
      </c>
      <c r="T95" s="62"/>
      <c r="U95" s="62"/>
      <c r="V95" s="62"/>
      <c r="W95" s="97"/>
      <c r="X95" s="60">
        <f>X96+X97</f>
        <v>51000</v>
      </c>
      <c r="Y95" s="60">
        <f>Y96+Y97</f>
        <v>100</v>
      </c>
      <c r="Z95" s="60">
        <f>X95+Y95</f>
        <v>51100</v>
      </c>
      <c r="AA95" s="58">
        <v>2020</v>
      </c>
      <c r="AB95" s="38"/>
      <c r="AC95" s="109"/>
      <c r="AD95" s="38"/>
    </row>
    <row r="96" spans="1:30" s="39" customFormat="1" ht="41.45" customHeight="1" x14ac:dyDescent="0.25">
      <c r="A96" s="56" t="s">
        <v>17</v>
      </c>
      <c r="B96" s="56" t="s">
        <v>18</v>
      </c>
      <c r="C96" s="56" t="s">
        <v>19</v>
      </c>
      <c r="D96" s="56" t="s">
        <v>17</v>
      </c>
      <c r="E96" s="56" t="s">
        <v>27</v>
      </c>
      <c r="F96" s="56" t="s">
        <v>17</v>
      </c>
      <c r="G96" s="56" t="s">
        <v>26</v>
      </c>
      <c r="H96" s="56" t="s">
        <v>17</v>
      </c>
      <c r="I96" s="56" t="s">
        <v>25</v>
      </c>
      <c r="J96" s="56" t="s">
        <v>18</v>
      </c>
      <c r="K96" s="56" t="s">
        <v>17</v>
      </c>
      <c r="L96" s="56" t="s">
        <v>18</v>
      </c>
      <c r="M96" s="56" t="s">
        <v>161</v>
      </c>
      <c r="N96" s="56" t="s">
        <v>17</v>
      </c>
      <c r="O96" s="56" t="s">
        <v>25</v>
      </c>
      <c r="P96" s="56" t="s">
        <v>24</v>
      </c>
      <c r="Q96" s="56" t="s">
        <v>241</v>
      </c>
      <c r="R96" s="61" t="s">
        <v>261</v>
      </c>
      <c r="S96" s="58" t="s">
        <v>53</v>
      </c>
      <c r="T96" s="62"/>
      <c r="U96" s="62"/>
      <c r="V96" s="62"/>
      <c r="W96" s="97"/>
      <c r="X96" s="59">
        <f>3598+6602</f>
        <v>10200</v>
      </c>
      <c r="Y96" s="59">
        <v>100</v>
      </c>
      <c r="Z96" s="60">
        <f>X96+Y96</f>
        <v>10300</v>
      </c>
      <c r="AA96" s="58">
        <v>2020</v>
      </c>
      <c r="AB96" s="38"/>
      <c r="AC96" s="109"/>
      <c r="AD96" s="38"/>
    </row>
    <row r="97" spans="1:32" s="39" customFormat="1" ht="41.45" customHeight="1" x14ac:dyDescent="0.25">
      <c r="A97" s="56" t="s">
        <v>17</v>
      </c>
      <c r="B97" s="56" t="s">
        <v>18</v>
      </c>
      <c r="C97" s="56" t="s">
        <v>19</v>
      </c>
      <c r="D97" s="56" t="s">
        <v>17</v>
      </c>
      <c r="E97" s="56" t="s">
        <v>27</v>
      </c>
      <c r="F97" s="56" t="s">
        <v>17</v>
      </c>
      <c r="G97" s="56" t="s">
        <v>26</v>
      </c>
      <c r="H97" s="56" t="s">
        <v>17</v>
      </c>
      <c r="I97" s="56" t="s">
        <v>25</v>
      </c>
      <c r="J97" s="56" t="s">
        <v>18</v>
      </c>
      <c r="K97" s="56" t="s">
        <v>17</v>
      </c>
      <c r="L97" s="56" t="s">
        <v>18</v>
      </c>
      <c r="M97" s="56" t="s">
        <v>18</v>
      </c>
      <c r="N97" s="56" t="s">
        <v>17</v>
      </c>
      <c r="O97" s="56" t="s">
        <v>25</v>
      </c>
      <c r="P97" s="56" t="s">
        <v>24</v>
      </c>
      <c r="Q97" s="56" t="s">
        <v>241</v>
      </c>
      <c r="R97" s="61" t="s">
        <v>261</v>
      </c>
      <c r="S97" s="58" t="s">
        <v>53</v>
      </c>
      <c r="T97" s="62"/>
      <c r="U97" s="62"/>
      <c r="V97" s="62"/>
      <c r="W97" s="97"/>
      <c r="X97" s="59">
        <v>40800</v>
      </c>
      <c r="Y97" s="62"/>
      <c r="Z97" s="60">
        <f>X97</f>
        <v>40800</v>
      </c>
      <c r="AA97" s="58">
        <v>2019</v>
      </c>
      <c r="AB97" s="38"/>
      <c r="AC97" s="109"/>
      <c r="AD97" s="38"/>
    </row>
    <row r="98" spans="1:32" s="39" customFormat="1" ht="29.25" x14ac:dyDescent="0.25">
      <c r="A98" s="36"/>
      <c r="B98" s="36"/>
      <c r="C98" s="36"/>
      <c r="D98" s="36"/>
      <c r="E98" s="36"/>
      <c r="F98" s="36"/>
      <c r="G98" s="36"/>
      <c r="H98" s="36"/>
      <c r="I98" s="37"/>
      <c r="J98" s="36"/>
      <c r="K98" s="36"/>
      <c r="L98" s="36"/>
      <c r="M98" s="36"/>
      <c r="N98" s="36"/>
      <c r="O98" s="36"/>
      <c r="P98" s="36"/>
      <c r="Q98" s="36"/>
      <c r="R98" s="35" t="s">
        <v>58</v>
      </c>
      <c r="S98" s="15" t="s">
        <v>48</v>
      </c>
      <c r="T98" s="21"/>
      <c r="U98" s="21"/>
      <c r="V98" s="21"/>
      <c r="W98" s="93"/>
      <c r="X98" s="21"/>
      <c r="Y98" s="21">
        <v>1</v>
      </c>
      <c r="Z98" s="6">
        <f>Y98</f>
        <v>1</v>
      </c>
      <c r="AA98" s="15">
        <v>2020</v>
      </c>
      <c r="AB98" s="38"/>
      <c r="AC98" s="109"/>
      <c r="AD98" s="38"/>
    </row>
    <row r="99" spans="1:32" s="39" customFormat="1" ht="30" x14ac:dyDescent="0.25">
      <c r="A99" s="36"/>
      <c r="B99" s="36"/>
      <c r="C99" s="36"/>
      <c r="D99" s="36"/>
      <c r="E99" s="36"/>
      <c r="F99" s="36"/>
      <c r="G99" s="36"/>
      <c r="H99" s="36"/>
      <c r="I99" s="37"/>
      <c r="J99" s="36"/>
      <c r="K99" s="36"/>
      <c r="L99" s="36"/>
      <c r="M99" s="36"/>
      <c r="N99" s="36"/>
      <c r="O99" s="36"/>
      <c r="P99" s="36"/>
      <c r="Q99" s="36"/>
      <c r="R99" s="17" t="s">
        <v>270</v>
      </c>
      <c r="S99" s="15" t="s">
        <v>4</v>
      </c>
      <c r="T99" s="21"/>
      <c r="U99" s="21"/>
      <c r="V99" s="8"/>
      <c r="W99" s="8"/>
      <c r="X99" s="8">
        <v>90</v>
      </c>
      <c r="Y99" s="8">
        <v>10</v>
      </c>
      <c r="Z99" s="5">
        <f>X99+Y99</f>
        <v>100</v>
      </c>
      <c r="AA99" s="18">
        <v>2020</v>
      </c>
      <c r="AB99" s="38"/>
      <c r="AC99" s="109"/>
      <c r="AD99" s="38"/>
    </row>
    <row r="100" spans="1:32" s="39" customFormat="1" ht="43.9" customHeight="1" x14ac:dyDescent="0.25">
      <c r="A100" s="56" t="s">
        <v>17</v>
      </c>
      <c r="B100" s="56" t="s">
        <v>18</v>
      </c>
      <c r="C100" s="56" t="s">
        <v>19</v>
      </c>
      <c r="D100" s="56" t="s">
        <v>17</v>
      </c>
      <c r="E100" s="56" t="s">
        <v>27</v>
      </c>
      <c r="F100" s="56" t="s">
        <v>17</v>
      </c>
      <c r="G100" s="56" t="s">
        <v>26</v>
      </c>
      <c r="H100" s="56" t="s">
        <v>17</v>
      </c>
      <c r="I100" s="56" t="s">
        <v>25</v>
      </c>
      <c r="J100" s="56" t="s">
        <v>18</v>
      </c>
      <c r="K100" s="56" t="s">
        <v>17</v>
      </c>
      <c r="L100" s="56" t="s">
        <v>18</v>
      </c>
      <c r="M100" s="56" t="s">
        <v>17</v>
      </c>
      <c r="N100" s="56" t="s">
        <v>17</v>
      </c>
      <c r="O100" s="56" t="s">
        <v>17</v>
      </c>
      <c r="P100" s="56" t="s">
        <v>17</v>
      </c>
      <c r="Q100" s="56" t="s">
        <v>17</v>
      </c>
      <c r="R100" s="61" t="s">
        <v>262</v>
      </c>
      <c r="S100" s="58" t="s">
        <v>53</v>
      </c>
      <c r="T100" s="62"/>
      <c r="U100" s="62"/>
      <c r="V100" s="62"/>
      <c r="W100" s="97"/>
      <c r="X100" s="60">
        <f>X101+X102</f>
        <v>17421.8</v>
      </c>
      <c r="Y100" s="60">
        <f>Y101+Y102</f>
        <v>100</v>
      </c>
      <c r="Z100" s="60">
        <f>Z101+Z102</f>
        <v>17521.8</v>
      </c>
      <c r="AA100" s="58">
        <v>2020</v>
      </c>
      <c r="AB100" s="38"/>
      <c r="AC100" s="109"/>
      <c r="AD100" s="38"/>
    </row>
    <row r="101" spans="1:32" s="39" customFormat="1" ht="43.15" customHeight="1" x14ac:dyDescent="0.25">
      <c r="A101" s="56" t="s">
        <v>17</v>
      </c>
      <c r="B101" s="56" t="s">
        <v>18</v>
      </c>
      <c r="C101" s="56" t="s">
        <v>19</v>
      </c>
      <c r="D101" s="56" t="s">
        <v>17</v>
      </c>
      <c r="E101" s="56" t="s">
        <v>27</v>
      </c>
      <c r="F101" s="56" t="s">
        <v>17</v>
      </c>
      <c r="G101" s="56" t="s">
        <v>26</v>
      </c>
      <c r="H101" s="56" t="s">
        <v>17</v>
      </c>
      <c r="I101" s="56" t="s">
        <v>25</v>
      </c>
      <c r="J101" s="56" t="s">
        <v>18</v>
      </c>
      <c r="K101" s="56" t="s">
        <v>17</v>
      </c>
      <c r="L101" s="56" t="s">
        <v>18</v>
      </c>
      <c r="M101" s="56" t="s">
        <v>161</v>
      </c>
      <c r="N101" s="56" t="s">
        <v>17</v>
      </c>
      <c r="O101" s="56" t="s">
        <v>25</v>
      </c>
      <c r="P101" s="56" t="s">
        <v>24</v>
      </c>
      <c r="Q101" s="56" t="s">
        <v>242</v>
      </c>
      <c r="R101" s="61" t="s">
        <v>262</v>
      </c>
      <c r="S101" s="58" t="s">
        <v>53</v>
      </c>
      <c r="T101" s="62"/>
      <c r="U101" s="62"/>
      <c r="V101" s="62"/>
      <c r="W101" s="97"/>
      <c r="X101" s="59">
        <f>2500+5000-4023</f>
        <v>3477</v>
      </c>
      <c r="Y101" s="59">
        <v>100</v>
      </c>
      <c r="Z101" s="60">
        <f>X101+Y101</f>
        <v>3577</v>
      </c>
      <c r="AA101" s="58">
        <v>2020</v>
      </c>
      <c r="AB101" s="38"/>
      <c r="AC101" s="109"/>
      <c r="AD101" s="38"/>
    </row>
    <row r="102" spans="1:32" s="39" customFormat="1" ht="43.9" customHeight="1" x14ac:dyDescent="0.25">
      <c r="A102" s="56" t="s">
        <v>17</v>
      </c>
      <c r="B102" s="56" t="s">
        <v>18</v>
      </c>
      <c r="C102" s="56" t="s">
        <v>19</v>
      </c>
      <c r="D102" s="56" t="s">
        <v>17</v>
      </c>
      <c r="E102" s="56" t="s">
        <v>27</v>
      </c>
      <c r="F102" s="56" t="s">
        <v>17</v>
      </c>
      <c r="G102" s="56" t="s">
        <v>26</v>
      </c>
      <c r="H102" s="56" t="s">
        <v>17</v>
      </c>
      <c r="I102" s="56" t="s">
        <v>25</v>
      </c>
      <c r="J102" s="56" t="s">
        <v>18</v>
      </c>
      <c r="K102" s="56" t="s">
        <v>17</v>
      </c>
      <c r="L102" s="56" t="s">
        <v>18</v>
      </c>
      <c r="M102" s="56" t="s">
        <v>18</v>
      </c>
      <c r="N102" s="56" t="s">
        <v>17</v>
      </c>
      <c r="O102" s="56" t="s">
        <v>25</v>
      </c>
      <c r="P102" s="56" t="s">
        <v>24</v>
      </c>
      <c r="Q102" s="56" t="s">
        <v>242</v>
      </c>
      <c r="R102" s="61" t="s">
        <v>262</v>
      </c>
      <c r="S102" s="58" t="s">
        <v>53</v>
      </c>
      <c r="T102" s="62"/>
      <c r="U102" s="62"/>
      <c r="V102" s="62"/>
      <c r="W102" s="97"/>
      <c r="X102" s="59">
        <f>30000-16055.2</f>
        <v>13944.8</v>
      </c>
      <c r="Y102" s="62"/>
      <c r="Z102" s="60">
        <f>X102</f>
        <v>13944.8</v>
      </c>
      <c r="AA102" s="58">
        <v>2019</v>
      </c>
      <c r="AB102" s="38"/>
      <c r="AC102" s="109"/>
      <c r="AD102" s="38"/>
    </row>
    <row r="103" spans="1:32" s="39" customFormat="1" ht="29.25" x14ac:dyDescent="0.25">
      <c r="A103" s="36"/>
      <c r="B103" s="36"/>
      <c r="C103" s="36"/>
      <c r="D103" s="36"/>
      <c r="E103" s="36"/>
      <c r="F103" s="36"/>
      <c r="G103" s="36"/>
      <c r="H103" s="36"/>
      <c r="I103" s="37"/>
      <c r="J103" s="36"/>
      <c r="K103" s="36"/>
      <c r="L103" s="36"/>
      <c r="M103" s="36"/>
      <c r="N103" s="36"/>
      <c r="O103" s="36"/>
      <c r="P103" s="36"/>
      <c r="Q103" s="36"/>
      <c r="R103" s="35" t="s">
        <v>58</v>
      </c>
      <c r="S103" s="15" t="s">
        <v>48</v>
      </c>
      <c r="T103" s="21"/>
      <c r="U103" s="21"/>
      <c r="V103" s="21"/>
      <c r="W103" s="93"/>
      <c r="X103" s="21"/>
      <c r="Y103" s="21">
        <v>1</v>
      </c>
      <c r="Z103" s="6">
        <f>Y103</f>
        <v>1</v>
      </c>
      <c r="AA103" s="15">
        <v>2020</v>
      </c>
      <c r="AB103" s="38"/>
      <c r="AC103" s="109"/>
      <c r="AD103" s="38"/>
    </row>
    <row r="104" spans="1:32" s="39" customFormat="1" ht="30" x14ac:dyDescent="0.25">
      <c r="A104" s="36"/>
      <c r="B104" s="36"/>
      <c r="C104" s="36"/>
      <c r="D104" s="36"/>
      <c r="E104" s="36"/>
      <c r="F104" s="36"/>
      <c r="G104" s="36"/>
      <c r="H104" s="36"/>
      <c r="I104" s="37"/>
      <c r="J104" s="36"/>
      <c r="K104" s="36"/>
      <c r="L104" s="36"/>
      <c r="M104" s="36"/>
      <c r="N104" s="36"/>
      <c r="O104" s="36"/>
      <c r="P104" s="36"/>
      <c r="Q104" s="36"/>
      <c r="R104" s="17" t="s">
        <v>271</v>
      </c>
      <c r="S104" s="15" t="s">
        <v>4</v>
      </c>
      <c r="T104" s="21"/>
      <c r="U104" s="21"/>
      <c r="V104" s="8"/>
      <c r="W104" s="8"/>
      <c r="X104" s="8">
        <v>90</v>
      </c>
      <c r="Y104" s="8">
        <v>10</v>
      </c>
      <c r="Z104" s="5">
        <f>X104+Y104</f>
        <v>100</v>
      </c>
      <c r="AA104" s="18">
        <v>2020</v>
      </c>
      <c r="AB104" s="38"/>
      <c r="AC104" s="109"/>
      <c r="AD104" s="38"/>
    </row>
    <row r="105" spans="1:32" s="39" customFormat="1" ht="44.25" x14ac:dyDescent="0.25">
      <c r="A105" s="56" t="s">
        <v>17</v>
      </c>
      <c r="B105" s="56" t="s">
        <v>18</v>
      </c>
      <c r="C105" s="56" t="s">
        <v>19</v>
      </c>
      <c r="D105" s="56" t="s">
        <v>17</v>
      </c>
      <c r="E105" s="56" t="s">
        <v>27</v>
      </c>
      <c r="F105" s="56" t="s">
        <v>17</v>
      </c>
      <c r="G105" s="56" t="s">
        <v>26</v>
      </c>
      <c r="H105" s="56" t="s">
        <v>17</v>
      </c>
      <c r="I105" s="56" t="s">
        <v>25</v>
      </c>
      <c r="J105" s="56" t="s">
        <v>18</v>
      </c>
      <c r="K105" s="56" t="s">
        <v>17</v>
      </c>
      <c r="L105" s="56" t="s">
        <v>18</v>
      </c>
      <c r="M105" s="56" t="s">
        <v>17</v>
      </c>
      <c r="N105" s="56" t="s">
        <v>17</v>
      </c>
      <c r="O105" s="56" t="s">
        <v>17</v>
      </c>
      <c r="P105" s="56" t="s">
        <v>17</v>
      </c>
      <c r="Q105" s="56" t="s">
        <v>17</v>
      </c>
      <c r="R105" s="61" t="s">
        <v>240</v>
      </c>
      <c r="S105" s="58" t="s">
        <v>53</v>
      </c>
      <c r="T105" s="62"/>
      <c r="U105" s="62"/>
      <c r="V105" s="62"/>
      <c r="W105" s="97"/>
      <c r="X105" s="60">
        <f>X106+X107</f>
        <v>5445</v>
      </c>
      <c r="Y105" s="62"/>
      <c r="Z105" s="60">
        <f>Z106+Z107</f>
        <v>5445</v>
      </c>
      <c r="AA105" s="58">
        <v>2019</v>
      </c>
      <c r="AB105" s="38"/>
      <c r="AC105" s="109"/>
      <c r="AD105" s="38"/>
    </row>
    <row r="106" spans="1:32" s="39" customFormat="1" ht="44.25" x14ac:dyDescent="0.25">
      <c r="A106" s="56" t="s">
        <v>17</v>
      </c>
      <c r="B106" s="56" t="s">
        <v>18</v>
      </c>
      <c r="C106" s="56" t="s">
        <v>19</v>
      </c>
      <c r="D106" s="56" t="s">
        <v>17</v>
      </c>
      <c r="E106" s="56" t="s">
        <v>27</v>
      </c>
      <c r="F106" s="56" t="s">
        <v>17</v>
      </c>
      <c r="G106" s="56" t="s">
        <v>26</v>
      </c>
      <c r="H106" s="56" t="s">
        <v>17</v>
      </c>
      <c r="I106" s="56" t="s">
        <v>25</v>
      </c>
      <c r="J106" s="56" t="s">
        <v>18</v>
      </c>
      <c r="K106" s="56" t="s">
        <v>17</v>
      </c>
      <c r="L106" s="56" t="s">
        <v>18</v>
      </c>
      <c r="M106" s="56" t="s">
        <v>161</v>
      </c>
      <c r="N106" s="56" t="s">
        <v>17</v>
      </c>
      <c r="O106" s="56" t="s">
        <v>25</v>
      </c>
      <c r="P106" s="56" t="s">
        <v>24</v>
      </c>
      <c r="Q106" s="56" t="s">
        <v>251</v>
      </c>
      <c r="R106" s="61" t="s">
        <v>240</v>
      </c>
      <c r="S106" s="58" t="s">
        <v>53</v>
      </c>
      <c r="T106" s="62"/>
      <c r="U106" s="62"/>
      <c r="V106" s="62"/>
      <c r="W106" s="97"/>
      <c r="X106" s="59">
        <f>2420-1331</f>
        <v>1089</v>
      </c>
      <c r="Y106" s="62"/>
      <c r="Z106" s="60">
        <f t="shared" si="8"/>
        <v>1089</v>
      </c>
      <c r="AA106" s="58">
        <v>2019</v>
      </c>
      <c r="AB106" s="38"/>
      <c r="AC106" s="109"/>
      <c r="AD106" s="38"/>
    </row>
    <row r="107" spans="1:32" s="39" customFormat="1" ht="44.25" x14ac:dyDescent="0.25">
      <c r="A107" s="56" t="s">
        <v>17</v>
      </c>
      <c r="B107" s="56" t="s">
        <v>18</v>
      </c>
      <c r="C107" s="56" t="s">
        <v>19</v>
      </c>
      <c r="D107" s="56" t="s">
        <v>17</v>
      </c>
      <c r="E107" s="56" t="s">
        <v>27</v>
      </c>
      <c r="F107" s="56" t="s">
        <v>17</v>
      </c>
      <c r="G107" s="56" t="s">
        <v>26</v>
      </c>
      <c r="H107" s="56" t="s">
        <v>17</v>
      </c>
      <c r="I107" s="56" t="s">
        <v>25</v>
      </c>
      <c r="J107" s="56" t="s">
        <v>18</v>
      </c>
      <c r="K107" s="56" t="s">
        <v>17</v>
      </c>
      <c r="L107" s="56" t="s">
        <v>18</v>
      </c>
      <c r="M107" s="56" t="s">
        <v>18</v>
      </c>
      <c r="N107" s="56" t="s">
        <v>17</v>
      </c>
      <c r="O107" s="56" t="s">
        <v>25</v>
      </c>
      <c r="P107" s="56" t="s">
        <v>24</v>
      </c>
      <c r="Q107" s="56" t="s">
        <v>251</v>
      </c>
      <c r="R107" s="61" t="s">
        <v>240</v>
      </c>
      <c r="S107" s="58" t="s">
        <v>53</v>
      </c>
      <c r="T107" s="62"/>
      <c r="U107" s="62"/>
      <c r="V107" s="62"/>
      <c r="W107" s="97"/>
      <c r="X107" s="59">
        <f>9680-5324</f>
        <v>4356</v>
      </c>
      <c r="Y107" s="62"/>
      <c r="Z107" s="60">
        <f>X107</f>
        <v>4356</v>
      </c>
      <c r="AA107" s="58">
        <v>2019</v>
      </c>
      <c r="AB107" s="38"/>
      <c r="AC107" s="109"/>
      <c r="AD107" s="38"/>
    </row>
    <row r="108" spans="1:32" s="39" customFormat="1" ht="32.450000000000003" customHeight="1" x14ac:dyDescent="0.25">
      <c r="A108" s="36"/>
      <c r="B108" s="36"/>
      <c r="C108" s="36"/>
      <c r="D108" s="36"/>
      <c r="E108" s="36"/>
      <c r="F108" s="36"/>
      <c r="G108" s="36"/>
      <c r="H108" s="36"/>
      <c r="I108" s="37"/>
      <c r="J108" s="36"/>
      <c r="K108" s="36"/>
      <c r="L108" s="36"/>
      <c r="M108" s="36"/>
      <c r="N108" s="36"/>
      <c r="O108" s="36"/>
      <c r="P108" s="36"/>
      <c r="Q108" s="36"/>
      <c r="R108" s="35" t="s">
        <v>58</v>
      </c>
      <c r="S108" s="15" t="s">
        <v>48</v>
      </c>
      <c r="T108" s="21"/>
      <c r="U108" s="21"/>
      <c r="V108" s="21"/>
      <c r="W108" s="93"/>
      <c r="X108" s="21">
        <v>1</v>
      </c>
      <c r="Y108" s="21"/>
      <c r="Z108" s="6">
        <f t="shared" si="8"/>
        <v>1</v>
      </c>
      <c r="AA108" s="15">
        <v>2019</v>
      </c>
      <c r="AB108" s="38"/>
      <c r="AC108" s="109"/>
      <c r="AD108" s="38"/>
    </row>
    <row r="109" spans="1:32" s="52" customFormat="1" ht="42.75" x14ac:dyDescent="0.25">
      <c r="A109" s="50" t="s">
        <v>17</v>
      </c>
      <c r="B109" s="50" t="s">
        <v>18</v>
      </c>
      <c r="C109" s="50" t="s">
        <v>19</v>
      </c>
      <c r="D109" s="50" t="s">
        <v>17</v>
      </c>
      <c r="E109" s="50" t="s">
        <v>27</v>
      </c>
      <c r="F109" s="50" t="s">
        <v>17</v>
      </c>
      <c r="G109" s="50" t="s">
        <v>26</v>
      </c>
      <c r="H109" s="50" t="s">
        <v>17</v>
      </c>
      <c r="I109" s="50" t="s">
        <v>25</v>
      </c>
      <c r="J109" s="50" t="s">
        <v>18</v>
      </c>
      <c r="K109" s="50" t="s">
        <v>17</v>
      </c>
      <c r="L109" s="50" t="s">
        <v>19</v>
      </c>
      <c r="M109" s="50" t="s">
        <v>17</v>
      </c>
      <c r="N109" s="50" t="s">
        <v>17</v>
      </c>
      <c r="O109" s="50" t="s">
        <v>17</v>
      </c>
      <c r="P109" s="50" t="s">
        <v>17</v>
      </c>
      <c r="Q109" s="50" t="s">
        <v>17</v>
      </c>
      <c r="R109" s="51" t="s">
        <v>31</v>
      </c>
      <c r="S109" s="26" t="s">
        <v>53</v>
      </c>
      <c r="T109" s="16">
        <f>T114+T131</f>
        <v>259621.5</v>
      </c>
      <c r="U109" s="16">
        <f>U114+U131</f>
        <v>238774.5</v>
      </c>
      <c r="V109" s="16">
        <f>V113+V131</f>
        <v>637877.69999999995</v>
      </c>
      <c r="W109" s="16">
        <f>W113+W131</f>
        <v>235278.7</v>
      </c>
      <c r="X109" s="16">
        <f>X113+X131+X168</f>
        <v>1010718.2</v>
      </c>
      <c r="Y109" s="16">
        <f>Y113+Y168</f>
        <v>924535.7</v>
      </c>
      <c r="Z109" s="16">
        <f>T109+U109+V109+W109+X109+Y109</f>
        <v>3306806.3</v>
      </c>
      <c r="AA109" s="26">
        <v>2020</v>
      </c>
      <c r="AB109" s="38"/>
      <c r="AC109" s="109"/>
      <c r="AD109" s="38"/>
      <c r="AE109" s="39"/>
      <c r="AF109" s="39"/>
    </row>
    <row r="110" spans="1:32" s="2" customFormat="1" ht="43.15" customHeight="1" x14ac:dyDescent="0.25">
      <c r="A110" s="36"/>
      <c r="B110" s="36"/>
      <c r="C110" s="36"/>
      <c r="D110" s="36"/>
      <c r="E110" s="36"/>
      <c r="F110" s="36"/>
      <c r="G110" s="36"/>
      <c r="H110" s="36"/>
      <c r="I110" s="37"/>
      <c r="J110" s="36"/>
      <c r="K110" s="36"/>
      <c r="L110" s="36"/>
      <c r="M110" s="36"/>
      <c r="N110" s="36"/>
      <c r="O110" s="36"/>
      <c r="P110" s="36"/>
      <c r="Q110" s="36"/>
      <c r="R110" s="35" t="s">
        <v>90</v>
      </c>
      <c r="S110" s="15" t="s">
        <v>54</v>
      </c>
      <c r="T110" s="8">
        <f>T125+T145</f>
        <v>223.1</v>
      </c>
      <c r="U110" s="8">
        <f>U125+U164</f>
        <v>315.7</v>
      </c>
      <c r="V110" s="8">
        <f>V125+V164</f>
        <v>104</v>
      </c>
      <c r="W110" s="8">
        <f>W125+W164</f>
        <v>134.80000000000001</v>
      </c>
      <c r="X110" s="8">
        <f>X125+X164</f>
        <v>13.7</v>
      </c>
      <c r="Y110" s="8"/>
      <c r="Z110" s="5">
        <f>T110+U110+V110+W110+X110+Y110</f>
        <v>791.3</v>
      </c>
      <c r="AA110" s="15">
        <v>2019</v>
      </c>
      <c r="AB110" s="38"/>
      <c r="AC110" s="109"/>
      <c r="AD110" s="38"/>
      <c r="AE110" s="39"/>
      <c r="AF110" s="39"/>
    </row>
    <row r="111" spans="1:32" s="2" customFormat="1" ht="34.15" customHeight="1" x14ac:dyDescent="0.25">
      <c r="A111" s="36"/>
      <c r="B111" s="36"/>
      <c r="C111" s="36"/>
      <c r="D111" s="36"/>
      <c r="E111" s="36"/>
      <c r="F111" s="36"/>
      <c r="G111" s="36"/>
      <c r="H111" s="36"/>
      <c r="I111" s="37"/>
      <c r="J111" s="36"/>
      <c r="K111" s="36"/>
      <c r="L111" s="36"/>
      <c r="M111" s="36"/>
      <c r="N111" s="36"/>
      <c r="O111" s="36"/>
      <c r="P111" s="36"/>
      <c r="Q111" s="36"/>
      <c r="R111" s="35" t="s">
        <v>233</v>
      </c>
      <c r="S111" s="15" t="s">
        <v>54</v>
      </c>
      <c r="T111" s="8"/>
      <c r="U111" s="8"/>
      <c r="V111" s="8"/>
      <c r="W111" s="8">
        <f>W128+W167</f>
        <v>20.7</v>
      </c>
      <c r="X111" s="8"/>
      <c r="Y111" s="8">
        <f>Y128+Y167</f>
        <v>0.3</v>
      </c>
      <c r="Z111" s="5">
        <f>T111+U111+V111+W111+X111+Y111</f>
        <v>21</v>
      </c>
      <c r="AA111" s="15">
        <v>2020</v>
      </c>
      <c r="AB111" s="38"/>
      <c r="AC111" s="109"/>
      <c r="AD111" s="38"/>
      <c r="AE111" s="39"/>
      <c r="AF111" s="39"/>
    </row>
    <row r="112" spans="1:32" s="2" customFormat="1" ht="45" x14ac:dyDescent="0.25">
      <c r="A112" s="36"/>
      <c r="B112" s="36"/>
      <c r="C112" s="36"/>
      <c r="D112" s="36"/>
      <c r="E112" s="36"/>
      <c r="F112" s="36"/>
      <c r="G112" s="36"/>
      <c r="H112" s="36"/>
      <c r="I112" s="37"/>
      <c r="J112" s="36"/>
      <c r="K112" s="36"/>
      <c r="L112" s="36"/>
      <c r="M112" s="36"/>
      <c r="N112" s="36"/>
      <c r="O112" s="36"/>
      <c r="P112" s="36"/>
      <c r="Q112" s="36"/>
      <c r="R112" s="17" t="s">
        <v>243</v>
      </c>
      <c r="S112" s="15" t="s">
        <v>5</v>
      </c>
      <c r="T112" s="8"/>
      <c r="U112" s="8"/>
      <c r="V112" s="8"/>
      <c r="W112" s="8"/>
      <c r="X112" s="8">
        <f>X171</f>
        <v>35.6</v>
      </c>
      <c r="Y112" s="8">
        <f>Y171</f>
        <v>61.6</v>
      </c>
      <c r="Z112" s="5">
        <f>X112+Y112</f>
        <v>97.2</v>
      </c>
      <c r="AA112" s="15">
        <v>2020</v>
      </c>
      <c r="AB112" s="38"/>
      <c r="AC112" s="109"/>
      <c r="AD112" s="38"/>
      <c r="AE112" s="39"/>
      <c r="AF112" s="39"/>
    </row>
    <row r="113" spans="1:32" s="2" customFormat="1" ht="30" x14ac:dyDescent="0.25">
      <c r="A113" s="56" t="s">
        <v>17</v>
      </c>
      <c r="B113" s="56" t="s">
        <v>18</v>
      </c>
      <c r="C113" s="56" t="s">
        <v>19</v>
      </c>
      <c r="D113" s="56" t="s">
        <v>17</v>
      </c>
      <c r="E113" s="56" t="s">
        <v>27</v>
      </c>
      <c r="F113" s="56" t="s">
        <v>17</v>
      </c>
      <c r="G113" s="56" t="s">
        <v>26</v>
      </c>
      <c r="H113" s="56" t="s">
        <v>17</v>
      </c>
      <c r="I113" s="56" t="s">
        <v>25</v>
      </c>
      <c r="J113" s="56" t="s">
        <v>18</v>
      </c>
      <c r="K113" s="56" t="s">
        <v>17</v>
      </c>
      <c r="L113" s="56" t="s">
        <v>19</v>
      </c>
      <c r="M113" s="56" t="s">
        <v>17</v>
      </c>
      <c r="N113" s="56" t="s">
        <v>17</v>
      </c>
      <c r="O113" s="56" t="s">
        <v>17</v>
      </c>
      <c r="P113" s="56" t="s">
        <v>17</v>
      </c>
      <c r="Q113" s="56" t="s">
        <v>17</v>
      </c>
      <c r="R113" s="57" t="s">
        <v>91</v>
      </c>
      <c r="S113" s="58" t="s">
        <v>53</v>
      </c>
      <c r="T113" s="60">
        <f>28017.3+2000-10639.7</f>
        <v>19377.599999999999</v>
      </c>
      <c r="U113" s="60">
        <f>10000+2950-1039.8-1000</f>
        <v>10910.2</v>
      </c>
      <c r="V113" s="60">
        <f>V114+V115</f>
        <v>7818.5</v>
      </c>
      <c r="W113" s="60">
        <f>W114+W115+W116+W117+W118+W119</f>
        <v>72494.600000000006</v>
      </c>
      <c r="X113" s="60">
        <f>X114+X115+X116+X117+X118+X119+X120+X121+X122+X123</f>
        <v>138026.20000000001</v>
      </c>
      <c r="Y113" s="60">
        <f>Y114+Y115+Y116+Y117+Y118+Y119+Y120+Y121+Y122+Y123</f>
        <v>109822.79999999999</v>
      </c>
      <c r="Z113" s="60">
        <f>T113+U113+V113+W113+X113+Y113</f>
        <v>358449.9</v>
      </c>
      <c r="AA113" s="58">
        <v>2020</v>
      </c>
      <c r="AB113" s="38"/>
      <c r="AC113" s="109"/>
      <c r="AD113" s="38"/>
      <c r="AE113" s="39"/>
      <c r="AF113" s="39"/>
    </row>
    <row r="114" spans="1:32" ht="30" x14ac:dyDescent="0.25">
      <c r="A114" s="56" t="s">
        <v>17</v>
      </c>
      <c r="B114" s="56" t="s">
        <v>18</v>
      </c>
      <c r="C114" s="56" t="s">
        <v>19</v>
      </c>
      <c r="D114" s="56" t="s">
        <v>17</v>
      </c>
      <c r="E114" s="56" t="s">
        <v>27</v>
      </c>
      <c r="F114" s="56" t="s">
        <v>17</v>
      </c>
      <c r="G114" s="56" t="s">
        <v>26</v>
      </c>
      <c r="H114" s="56" t="s">
        <v>17</v>
      </c>
      <c r="I114" s="56" t="s">
        <v>25</v>
      </c>
      <c r="J114" s="56" t="s">
        <v>18</v>
      </c>
      <c r="K114" s="56" t="s">
        <v>17</v>
      </c>
      <c r="L114" s="56" t="s">
        <v>19</v>
      </c>
      <c r="M114" s="56" t="s">
        <v>17</v>
      </c>
      <c r="N114" s="56" t="s">
        <v>17</v>
      </c>
      <c r="O114" s="56" t="s">
        <v>17</v>
      </c>
      <c r="P114" s="56" t="s">
        <v>17</v>
      </c>
      <c r="Q114" s="56" t="s">
        <v>17</v>
      </c>
      <c r="R114" s="57" t="s">
        <v>91</v>
      </c>
      <c r="S114" s="58" t="s">
        <v>53</v>
      </c>
      <c r="T114" s="59">
        <f>28017.3+2000-10639.7</f>
        <v>19377.599999999999</v>
      </c>
      <c r="U114" s="59">
        <f>10000+2950-1039.8-1000</f>
        <v>10910.2</v>
      </c>
      <c r="V114" s="59">
        <f>1121.5-1021.5+1021.5</f>
        <v>1121.5</v>
      </c>
      <c r="W114" s="59">
        <f>9035.6+3797.1-11656.7+5364.1-206-2400-1076-2089.3-100</f>
        <v>668.80000000000018</v>
      </c>
      <c r="X114" s="59">
        <f>3087.1+4037.3+151.3+213.6-2885.9-2250.7-4.7+151.7</f>
        <v>2499.6999999999998</v>
      </c>
      <c r="Y114" s="59">
        <f>2958.3+854.6</f>
        <v>3812.9</v>
      </c>
      <c r="Z114" s="60">
        <f>T114+U114+V114+W114+X114+Y114</f>
        <v>38390.699999999997</v>
      </c>
      <c r="AA114" s="58">
        <v>2020</v>
      </c>
      <c r="AB114" s="40"/>
    </row>
    <row r="115" spans="1:32" ht="30" x14ac:dyDescent="0.25">
      <c r="A115" s="56" t="s">
        <v>17</v>
      </c>
      <c r="B115" s="56" t="s">
        <v>18</v>
      </c>
      <c r="C115" s="56" t="s">
        <v>19</v>
      </c>
      <c r="D115" s="56" t="s">
        <v>17</v>
      </c>
      <c r="E115" s="56" t="s">
        <v>27</v>
      </c>
      <c r="F115" s="56" t="s">
        <v>17</v>
      </c>
      <c r="G115" s="56" t="s">
        <v>26</v>
      </c>
      <c r="H115" s="56" t="s">
        <v>17</v>
      </c>
      <c r="I115" s="56" t="s">
        <v>25</v>
      </c>
      <c r="J115" s="56" t="s">
        <v>18</v>
      </c>
      <c r="K115" s="56" t="s">
        <v>17</v>
      </c>
      <c r="L115" s="56" t="s">
        <v>19</v>
      </c>
      <c r="M115" s="56" t="s">
        <v>18</v>
      </c>
      <c r="N115" s="56" t="s">
        <v>17</v>
      </c>
      <c r="O115" s="56" t="s">
        <v>19</v>
      </c>
      <c r="P115" s="56" t="s">
        <v>17</v>
      </c>
      <c r="Q115" s="56" t="s">
        <v>187</v>
      </c>
      <c r="R115" s="57" t="s">
        <v>91</v>
      </c>
      <c r="S115" s="58" t="s">
        <v>53</v>
      </c>
      <c r="T115" s="59"/>
      <c r="U115" s="59"/>
      <c r="V115" s="59">
        <v>6697</v>
      </c>
      <c r="W115" s="96"/>
      <c r="X115" s="59"/>
      <c r="Y115" s="59"/>
      <c r="Z115" s="60">
        <f>V115</f>
        <v>6697</v>
      </c>
      <c r="AA115" s="58">
        <v>2017</v>
      </c>
      <c r="AB115" s="40"/>
    </row>
    <row r="116" spans="1:32" ht="60" x14ac:dyDescent="0.25">
      <c r="A116" s="56" t="s">
        <v>17</v>
      </c>
      <c r="B116" s="56" t="s">
        <v>18</v>
      </c>
      <c r="C116" s="56" t="s">
        <v>19</v>
      </c>
      <c r="D116" s="56" t="s">
        <v>17</v>
      </c>
      <c r="E116" s="56" t="s">
        <v>27</v>
      </c>
      <c r="F116" s="56" t="s">
        <v>17</v>
      </c>
      <c r="G116" s="56" t="s">
        <v>26</v>
      </c>
      <c r="H116" s="56" t="s">
        <v>17</v>
      </c>
      <c r="I116" s="56" t="s">
        <v>25</v>
      </c>
      <c r="J116" s="56" t="s">
        <v>18</v>
      </c>
      <c r="K116" s="56" t="s">
        <v>17</v>
      </c>
      <c r="L116" s="56" t="s">
        <v>19</v>
      </c>
      <c r="M116" s="56" t="s">
        <v>18</v>
      </c>
      <c r="N116" s="56" t="s">
        <v>17</v>
      </c>
      <c r="O116" s="56" t="s">
        <v>25</v>
      </c>
      <c r="P116" s="56" t="s">
        <v>24</v>
      </c>
      <c r="Q116" s="56" t="s">
        <v>27</v>
      </c>
      <c r="R116" s="57" t="s">
        <v>263</v>
      </c>
      <c r="S116" s="58" t="s">
        <v>53</v>
      </c>
      <c r="T116" s="59"/>
      <c r="U116" s="59"/>
      <c r="V116" s="59"/>
      <c r="W116" s="59">
        <f>64577.6</f>
        <v>64577.599999999999</v>
      </c>
      <c r="X116" s="59">
        <v>84736</v>
      </c>
      <c r="Y116" s="59">
        <v>84800</v>
      </c>
      <c r="Z116" s="60">
        <f>W116+X116+Y116</f>
        <v>234113.6</v>
      </c>
      <c r="AA116" s="58">
        <v>2020</v>
      </c>
      <c r="AB116" s="107"/>
    </row>
    <row r="117" spans="1:32" ht="60" x14ac:dyDescent="0.25">
      <c r="A117" s="56" t="s">
        <v>17</v>
      </c>
      <c r="B117" s="56" t="s">
        <v>18</v>
      </c>
      <c r="C117" s="56" t="s">
        <v>19</v>
      </c>
      <c r="D117" s="56" t="s">
        <v>17</v>
      </c>
      <c r="E117" s="56" t="s">
        <v>27</v>
      </c>
      <c r="F117" s="56" t="s">
        <v>17</v>
      </c>
      <c r="G117" s="56" t="s">
        <v>26</v>
      </c>
      <c r="H117" s="56" t="s">
        <v>17</v>
      </c>
      <c r="I117" s="56" t="s">
        <v>25</v>
      </c>
      <c r="J117" s="56" t="s">
        <v>18</v>
      </c>
      <c r="K117" s="56" t="s">
        <v>17</v>
      </c>
      <c r="L117" s="56" t="s">
        <v>19</v>
      </c>
      <c r="M117" s="56" t="s">
        <v>161</v>
      </c>
      <c r="N117" s="56" t="s">
        <v>17</v>
      </c>
      <c r="O117" s="56" t="s">
        <v>25</v>
      </c>
      <c r="P117" s="56" t="s">
        <v>24</v>
      </c>
      <c r="Q117" s="56" t="s">
        <v>27</v>
      </c>
      <c r="R117" s="57" t="s">
        <v>264</v>
      </c>
      <c r="S117" s="58" t="s">
        <v>53</v>
      </c>
      <c r="T117" s="59"/>
      <c r="U117" s="59"/>
      <c r="V117" s="59"/>
      <c r="W117" s="96"/>
      <c r="X117" s="59">
        <f>41766.9-20582.9-308.5</f>
        <v>20875.5</v>
      </c>
      <c r="Y117" s="59">
        <v>21209.9</v>
      </c>
      <c r="Z117" s="60">
        <f>W117+X117+Y117</f>
        <v>42085.4</v>
      </c>
      <c r="AA117" s="58">
        <v>2020</v>
      </c>
      <c r="AB117" s="107"/>
      <c r="AD117" s="108"/>
    </row>
    <row r="118" spans="1:32" ht="60" x14ac:dyDescent="0.25">
      <c r="A118" s="56" t="s">
        <v>17</v>
      </c>
      <c r="B118" s="56" t="s">
        <v>18</v>
      </c>
      <c r="C118" s="56" t="s">
        <v>19</v>
      </c>
      <c r="D118" s="56" t="s">
        <v>17</v>
      </c>
      <c r="E118" s="56" t="s">
        <v>27</v>
      </c>
      <c r="F118" s="56" t="s">
        <v>17</v>
      </c>
      <c r="G118" s="56" t="s">
        <v>26</v>
      </c>
      <c r="H118" s="56" t="s">
        <v>17</v>
      </c>
      <c r="I118" s="56" t="s">
        <v>25</v>
      </c>
      <c r="J118" s="56" t="s">
        <v>18</v>
      </c>
      <c r="K118" s="56" t="s">
        <v>17</v>
      </c>
      <c r="L118" s="56" t="s">
        <v>19</v>
      </c>
      <c r="M118" s="56" t="s">
        <v>18</v>
      </c>
      <c r="N118" s="56" t="s">
        <v>17</v>
      </c>
      <c r="O118" s="56" t="s">
        <v>25</v>
      </c>
      <c r="P118" s="56" t="s">
        <v>24</v>
      </c>
      <c r="Q118" s="56" t="s">
        <v>24</v>
      </c>
      <c r="R118" s="57" t="s">
        <v>265</v>
      </c>
      <c r="S118" s="58" t="s">
        <v>53</v>
      </c>
      <c r="T118" s="59"/>
      <c r="U118" s="59"/>
      <c r="V118" s="59"/>
      <c r="W118" s="59">
        <v>7248.2</v>
      </c>
      <c r="X118" s="59">
        <v>7984.5</v>
      </c>
      <c r="Y118" s="59"/>
      <c r="Z118" s="60">
        <f>W118+X118</f>
        <v>15232.7</v>
      </c>
      <c r="AA118" s="58">
        <v>2019</v>
      </c>
      <c r="AB118" s="107"/>
      <c r="AD118" s="108"/>
    </row>
    <row r="119" spans="1:32" ht="60" customHeight="1" x14ac:dyDescent="0.25">
      <c r="A119" s="56" t="s">
        <v>17</v>
      </c>
      <c r="B119" s="56" t="s">
        <v>18</v>
      </c>
      <c r="C119" s="56" t="s">
        <v>19</v>
      </c>
      <c r="D119" s="56" t="s">
        <v>17</v>
      </c>
      <c r="E119" s="56" t="s">
        <v>27</v>
      </c>
      <c r="F119" s="56" t="s">
        <v>17</v>
      </c>
      <c r="G119" s="56" t="s">
        <v>26</v>
      </c>
      <c r="H119" s="56" t="s">
        <v>17</v>
      </c>
      <c r="I119" s="56" t="s">
        <v>25</v>
      </c>
      <c r="J119" s="56" t="s">
        <v>18</v>
      </c>
      <c r="K119" s="56" t="s">
        <v>17</v>
      </c>
      <c r="L119" s="56" t="s">
        <v>19</v>
      </c>
      <c r="M119" s="56" t="s">
        <v>161</v>
      </c>
      <c r="N119" s="56" t="s">
        <v>17</v>
      </c>
      <c r="O119" s="56" t="s">
        <v>25</v>
      </c>
      <c r="P119" s="56" t="s">
        <v>24</v>
      </c>
      <c r="Q119" s="56" t="s">
        <v>24</v>
      </c>
      <c r="R119" s="57" t="s">
        <v>265</v>
      </c>
      <c r="S119" s="58" t="s">
        <v>53</v>
      </c>
      <c r="T119" s="59"/>
      <c r="U119" s="59"/>
      <c r="V119" s="59"/>
      <c r="W119" s="59"/>
      <c r="X119" s="59">
        <v>1970.5</v>
      </c>
      <c r="Y119" s="59"/>
      <c r="Z119" s="60">
        <f>X119</f>
        <v>1970.5</v>
      </c>
      <c r="AA119" s="58">
        <v>2019</v>
      </c>
      <c r="AB119" s="40"/>
    </row>
    <row r="120" spans="1:32" ht="60" x14ac:dyDescent="0.25">
      <c r="A120" s="56" t="s">
        <v>17</v>
      </c>
      <c r="B120" s="56" t="s">
        <v>18</v>
      </c>
      <c r="C120" s="56" t="s">
        <v>19</v>
      </c>
      <c r="D120" s="56" t="s">
        <v>17</v>
      </c>
      <c r="E120" s="56" t="s">
        <v>27</v>
      </c>
      <c r="F120" s="56" t="s">
        <v>17</v>
      </c>
      <c r="G120" s="56" t="s">
        <v>26</v>
      </c>
      <c r="H120" s="56" t="s">
        <v>17</v>
      </c>
      <c r="I120" s="56" t="s">
        <v>25</v>
      </c>
      <c r="J120" s="56" t="s">
        <v>18</v>
      </c>
      <c r="K120" s="56" t="s">
        <v>17</v>
      </c>
      <c r="L120" s="56" t="s">
        <v>19</v>
      </c>
      <c r="M120" s="56" t="s">
        <v>18</v>
      </c>
      <c r="N120" s="56" t="s">
        <v>17</v>
      </c>
      <c r="O120" s="56" t="s">
        <v>25</v>
      </c>
      <c r="P120" s="56" t="s">
        <v>24</v>
      </c>
      <c r="Q120" s="56" t="s">
        <v>255</v>
      </c>
      <c r="R120" s="57" t="s">
        <v>257</v>
      </c>
      <c r="S120" s="58" t="s">
        <v>53</v>
      </c>
      <c r="T120" s="59"/>
      <c r="U120" s="59"/>
      <c r="V120" s="59"/>
      <c r="W120" s="96"/>
      <c r="X120" s="59">
        <v>400</v>
      </c>
      <c r="Y120" s="59"/>
      <c r="Z120" s="60">
        <f>X120</f>
        <v>400</v>
      </c>
      <c r="AA120" s="58">
        <v>2019</v>
      </c>
      <c r="AB120" s="40"/>
    </row>
    <row r="121" spans="1:32" ht="60" x14ac:dyDescent="0.25">
      <c r="A121" s="56" t="s">
        <v>17</v>
      </c>
      <c r="B121" s="56" t="s">
        <v>18</v>
      </c>
      <c r="C121" s="56" t="s">
        <v>19</v>
      </c>
      <c r="D121" s="56" t="s">
        <v>17</v>
      </c>
      <c r="E121" s="56" t="s">
        <v>27</v>
      </c>
      <c r="F121" s="56" t="s">
        <v>17</v>
      </c>
      <c r="G121" s="56" t="s">
        <v>26</v>
      </c>
      <c r="H121" s="56" t="s">
        <v>17</v>
      </c>
      <c r="I121" s="56" t="s">
        <v>25</v>
      </c>
      <c r="J121" s="56" t="s">
        <v>18</v>
      </c>
      <c r="K121" s="56" t="s">
        <v>17</v>
      </c>
      <c r="L121" s="56" t="s">
        <v>19</v>
      </c>
      <c r="M121" s="56" t="s">
        <v>161</v>
      </c>
      <c r="N121" s="56" t="s">
        <v>17</v>
      </c>
      <c r="O121" s="56" t="s">
        <v>25</v>
      </c>
      <c r="P121" s="56" t="s">
        <v>24</v>
      </c>
      <c r="Q121" s="56" t="s">
        <v>255</v>
      </c>
      <c r="R121" s="57" t="s">
        <v>257</v>
      </c>
      <c r="S121" s="58" t="s">
        <v>53</v>
      </c>
      <c r="T121" s="59"/>
      <c r="U121" s="59"/>
      <c r="V121" s="59"/>
      <c r="W121" s="96"/>
      <c r="X121" s="59">
        <f>100-40</f>
        <v>60</v>
      </c>
      <c r="Y121" s="59"/>
      <c r="Z121" s="60">
        <f>X121</f>
        <v>60</v>
      </c>
      <c r="AA121" s="58">
        <v>2019</v>
      </c>
      <c r="AB121" s="40"/>
    </row>
    <row r="122" spans="1:32" ht="60" x14ac:dyDescent="0.25">
      <c r="A122" s="56" t="s">
        <v>17</v>
      </c>
      <c r="B122" s="56" t="s">
        <v>18</v>
      </c>
      <c r="C122" s="56" t="s">
        <v>19</v>
      </c>
      <c r="D122" s="56" t="s">
        <v>17</v>
      </c>
      <c r="E122" s="56" t="s">
        <v>27</v>
      </c>
      <c r="F122" s="56" t="s">
        <v>17</v>
      </c>
      <c r="G122" s="56" t="s">
        <v>26</v>
      </c>
      <c r="H122" s="56" t="s">
        <v>17</v>
      </c>
      <c r="I122" s="56" t="s">
        <v>25</v>
      </c>
      <c r="J122" s="56" t="s">
        <v>18</v>
      </c>
      <c r="K122" s="56" t="s">
        <v>17</v>
      </c>
      <c r="L122" s="56" t="s">
        <v>19</v>
      </c>
      <c r="M122" s="56" t="s">
        <v>18</v>
      </c>
      <c r="N122" s="56" t="s">
        <v>17</v>
      </c>
      <c r="O122" s="56" t="s">
        <v>25</v>
      </c>
      <c r="P122" s="56" t="s">
        <v>24</v>
      </c>
      <c r="Q122" s="56" t="s">
        <v>256</v>
      </c>
      <c r="R122" s="57" t="s">
        <v>258</v>
      </c>
      <c r="S122" s="58" t="s">
        <v>53</v>
      </c>
      <c r="T122" s="59"/>
      <c r="U122" s="59"/>
      <c r="V122" s="59"/>
      <c r="W122" s="96"/>
      <c r="X122" s="59">
        <v>15600</v>
      </c>
      <c r="Y122" s="59"/>
      <c r="Z122" s="60">
        <f>X122</f>
        <v>15600</v>
      </c>
      <c r="AA122" s="58">
        <v>2019</v>
      </c>
      <c r="AB122" s="40"/>
    </row>
    <row r="123" spans="1:32" ht="60" x14ac:dyDescent="0.25">
      <c r="A123" s="56" t="s">
        <v>17</v>
      </c>
      <c r="B123" s="56" t="s">
        <v>18</v>
      </c>
      <c r="C123" s="56" t="s">
        <v>19</v>
      </c>
      <c r="D123" s="56" t="s">
        <v>17</v>
      </c>
      <c r="E123" s="56" t="s">
        <v>27</v>
      </c>
      <c r="F123" s="56" t="s">
        <v>17</v>
      </c>
      <c r="G123" s="56" t="s">
        <v>26</v>
      </c>
      <c r="H123" s="56" t="s">
        <v>17</v>
      </c>
      <c r="I123" s="56" t="s">
        <v>25</v>
      </c>
      <c r="J123" s="56" t="s">
        <v>18</v>
      </c>
      <c r="K123" s="56" t="s">
        <v>17</v>
      </c>
      <c r="L123" s="56" t="s">
        <v>19</v>
      </c>
      <c r="M123" s="56" t="s">
        <v>161</v>
      </c>
      <c r="N123" s="56" t="s">
        <v>17</v>
      </c>
      <c r="O123" s="56" t="s">
        <v>25</v>
      </c>
      <c r="P123" s="56" t="s">
        <v>24</v>
      </c>
      <c r="Q123" s="56" t="s">
        <v>256</v>
      </c>
      <c r="R123" s="57" t="s">
        <v>258</v>
      </c>
      <c r="S123" s="58" t="s">
        <v>53</v>
      </c>
      <c r="T123" s="59"/>
      <c r="U123" s="59"/>
      <c r="V123" s="59"/>
      <c r="W123" s="96"/>
      <c r="X123" s="59">
        <v>3900</v>
      </c>
      <c r="Y123" s="59"/>
      <c r="Z123" s="60">
        <f>X123</f>
        <v>3900</v>
      </c>
      <c r="AA123" s="58">
        <v>2019</v>
      </c>
      <c r="AB123" s="40"/>
    </row>
    <row r="124" spans="1:32" ht="27.6" customHeight="1" x14ac:dyDescent="0.25">
      <c r="A124" s="36"/>
      <c r="B124" s="36"/>
      <c r="C124" s="36"/>
      <c r="D124" s="36"/>
      <c r="E124" s="36"/>
      <c r="F124" s="36"/>
      <c r="G124" s="36"/>
      <c r="H124" s="36"/>
      <c r="I124" s="37"/>
      <c r="J124" s="36"/>
      <c r="K124" s="36"/>
      <c r="L124" s="36"/>
      <c r="M124" s="36"/>
      <c r="N124" s="36"/>
      <c r="O124" s="36"/>
      <c r="P124" s="36"/>
      <c r="Q124" s="36"/>
      <c r="R124" s="35" t="s">
        <v>92</v>
      </c>
      <c r="S124" s="15" t="s">
        <v>49</v>
      </c>
      <c r="T124" s="21">
        <v>2</v>
      </c>
      <c r="U124" s="21">
        <v>1</v>
      </c>
      <c r="V124" s="21"/>
      <c r="W124" s="93"/>
      <c r="X124" s="21"/>
      <c r="Y124" s="21"/>
      <c r="Z124" s="6">
        <f>T124+U124+V124+W124+X124+Y124</f>
        <v>3</v>
      </c>
      <c r="AA124" s="15">
        <v>2016</v>
      </c>
      <c r="AB124" s="40"/>
    </row>
    <row r="125" spans="1:32" ht="45" x14ac:dyDescent="0.2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17" t="s">
        <v>93</v>
      </c>
      <c r="S125" s="15" t="s">
        <v>54</v>
      </c>
      <c r="T125" s="8">
        <v>8</v>
      </c>
      <c r="U125" s="8">
        <v>6.8</v>
      </c>
      <c r="V125" s="8"/>
      <c r="W125" s="92"/>
      <c r="X125" s="92"/>
      <c r="Y125" s="8"/>
      <c r="Z125" s="5">
        <f>T125+U125+V125+W125+X125+Y125</f>
        <v>14.8</v>
      </c>
      <c r="AA125" s="15">
        <v>2016</v>
      </c>
    </row>
    <row r="126" spans="1:32" ht="30" x14ac:dyDescent="0.2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17" t="s">
        <v>188</v>
      </c>
      <c r="S126" s="15" t="s">
        <v>49</v>
      </c>
      <c r="T126" s="21"/>
      <c r="U126" s="21"/>
      <c r="V126" s="21"/>
      <c r="W126" s="93"/>
      <c r="X126" s="21">
        <v>1</v>
      </c>
      <c r="Y126" s="21">
        <v>1</v>
      </c>
      <c r="Z126" s="6">
        <f>X126+Y126</f>
        <v>2</v>
      </c>
      <c r="AA126" s="15">
        <v>2020</v>
      </c>
    </row>
    <row r="127" spans="1:32" ht="30" x14ac:dyDescent="0.2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17" t="s">
        <v>189</v>
      </c>
      <c r="S127" s="15" t="s">
        <v>22</v>
      </c>
      <c r="T127" s="8"/>
      <c r="U127" s="8"/>
      <c r="V127" s="8"/>
      <c r="W127" s="92"/>
      <c r="X127" s="8">
        <f>14.8</f>
        <v>14.8</v>
      </c>
      <c r="Y127" s="8">
        <v>168</v>
      </c>
      <c r="Z127" s="5">
        <f>X127+Y127</f>
        <v>182.8</v>
      </c>
      <c r="AA127" s="15">
        <v>2020</v>
      </c>
    </row>
    <row r="128" spans="1:32" ht="30" x14ac:dyDescent="0.2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17" t="s">
        <v>232</v>
      </c>
      <c r="S128" s="15" t="s">
        <v>54</v>
      </c>
      <c r="T128" s="8"/>
      <c r="U128" s="8"/>
      <c r="V128" s="8"/>
      <c r="W128" s="92"/>
      <c r="X128" s="92"/>
      <c r="Y128" s="8">
        <v>0.3</v>
      </c>
      <c r="Z128" s="5">
        <f>W128+X128+Y128</f>
        <v>0.3</v>
      </c>
      <c r="AA128" s="15">
        <v>2020</v>
      </c>
    </row>
    <row r="129" spans="1:27" ht="29.25" x14ac:dyDescent="0.2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5" t="s">
        <v>253</v>
      </c>
      <c r="S129" s="15" t="s">
        <v>48</v>
      </c>
      <c r="T129" s="8"/>
      <c r="U129" s="21"/>
      <c r="V129" s="18"/>
      <c r="W129" s="21">
        <v>2</v>
      </c>
      <c r="X129" s="8"/>
      <c r="Y129" s="8"/>
      <c r="Z129" s="6">
        <f>T129+U129+V129+W129+X129+Y129</f>
        <v>2</v>
      </c>
      <c r="AA129" s="15">
        <v>2018</v>
      </c>
    </row>
    <row r="130" spans="1:27" ht="30" x14ac:dyDescent="0.2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17" t="s">
        <v>269</v>
      </c>
      <c r="S130" s="15" t="s">
        <v>4</v>
      </c>
      <c r="T130" s="21"/>
      <c r="U130" s="21"/>
      <c r="V130" s="21"/>
      <c r="W130" s="8"/>
      <c r="X130" s="8">
        <v>50</v>
      </c>
      <c r="Y130" s="8">
        <v>50</v>
      </c>
      <c r="Z130" s="5">
        <f>W130+X130+Y130</f>
        <v>100</v>
      </c>
      <c r="AA130" s="18">
        <v>2020</v>
      </c>
    </row>
    <row r="131" spans="1:27" ht="30" x14ac:dyDescent="0.25">
      <c r="A131" s="56"/>
      <c r="B131" s="56"/>
      <c r="C131" s="56"/>
      <c r="D131" s="56" t="s">
        <v>17</v>
      </c>
      <c r="E131" s="56" t="s">
        <v>27</v>
      </c>
      <c r="F131" s="56" t="s">
        <v>17</v>
      </c>
      <c r="G131" s="56" t="s">
        <v>26</v>
      </c>
      <c r="H131" s="56" t="s">
        <v>17</v>
      </c>
      <c r="I131" s="56" t="s">
        <v>25</v>
      </c>
      <c r="J131" s="56" t="s">
        <v>18</v>
      </c>
      <c r="K131" s="56" t="s">
        <v>17</v>
      </c>
      <c r="L131" s="56" t="s">
        <v>19</v>
      </c>
      <c r="M131" s="56" t="s">
        <v>17</v>
      </c>
      <c r="N131" s="56" t="s">
        <v>17</v>
      </c>
      <c r="O131" s="56" t="s">
        <v>17</v>
      </c>
      <c r="P131" s="56" t="s">
        <v>17</v>
      </c>
      <c r="Q131" s="56" t="s">
        <v>17</v>
      </c>
      <c r="R131" s="57" t="s">
        <v>94</v>
      </c>
      <c r="S131" s="58" t="s">
        <v>53</v>
      </c>
      <c r="T131" s="60">
        <f>T132+T133</f>
        <v>240243.9</v>
      </c>
      <c r="U131" s="60">
        <f>U146+U148+U151+U152+U153</f>
        <v>227864.3</v>
      </c>
      <c r="V131" s="60">
        <f>V132+V133+V134+V135+V136+V137+V138+V139+V140</f>
        <v>630059.19999999995</v>
      </c>
      <c r="W131" s="60">
        <f>W146+W148+W150</f>
        <v>162784.1</v>
      </c>
      <c r="X131" s="60">
        <f>X146+X148+X150</f>
        <v>25362.799999999999</v>
      </c>
      <c r="Y131" s="60"/>
      <c r="Z131" s="60">
        <f>Z132+Z133+Z134+Z135+Z136+Z137+Z138+Z139+Z140+Z141+Z142+Z143+Z144</f>
        <v>1286314.2999999998</v>
      </c>
      <c r="AA131" s="58">
        <v>2019</v>
      </c>
    </row>
    <row r="132" spans="1:27" ht="30" x14ac:dyDescent="0.25">
      <c r="A132" s="56"/>
      <c r="B132" s="56"/>
      <c r="C132" s="56"/>
      <c r="D132" s="56" t="s">
        <v>17</v>
      </c>
      <c r="E132" s="56" t="s">
        <v>27</v>
      </c>
      <c r="F132" s="56" t="s">
        <v>17</v>
      </c>
      <c r="G132" s="56" t="s">
        <v>26</v>
      </c>
      <c r="H132" s="56" t="s">
        <v>17</v>
      </c>
      <c r="I132" s="56" t="s">
        <v>25</v>
      </c>
      <c r="J132" s="56" t="s">
        <v>18</v>
      </c>
      <c r="K132" s="56" t="s">
        <v>19</v>
      </c>
      <c r="L132" s="56" t="s">
        <v>17</v>
      </c>
      <c r="M132" s="56" t="s">
        <v>17</v>
      </c>
      <c r="N132" s="56" t="s">
        <v>17</v>
      </c>
      <c r="O132" s="56" t="s">
        <v>17</v>
      </c>
      <c r="P132" s="56" t="s">
        <v>17</v>
      </c>
      <c r="Q132" s="56" t="s">
        <v>17</v>
      </c>
      <c r="R132" s="57" t="s">
        <v>94</v>
      </c>
      <c r="S132" s="58" t="s">
        <v>53</v>
      </c>
      <c r="T132" s="59">
        <f>T146+T148+T151</f>
        <v>206053.3</v>
      </c>
      <c r="U132" s="59">
        <f>U151</f>
        <v>27864.3</v>
      </c>
      <c r="V132" s="59">
        <f>V151</f>
        <v>5956.0999999999995</v>
      </c>
      <c r="W132" s="59">
        <f>W151</f>
        <v>12432.100000000002</v>
      </c>
      <c r="X132" s="59">
        <f>X151</f>
        <v>932.8</v>
      </c>
      <c r="Y132" s="59"/>
      <c r="Z132" s="60">
        <f>T132+U132+V132+W132+X132+Y132</f>
        <v>253238.59999999998</v>
      </c>
      <c r="AA132" s="58">
        <v>2019</v>
      </c>
    </row>
    <row r="133" spans="1:27" ht="30" x14ac:dyDescent="0.25">
      <c r="A133" s="56"/>
      <c r="B133" s="56"/>
      <c r="C133" s="56"/>
      <c r="D133" s="56" t="s">
        <v>17</v>
      </c>
      <c r="E133" s="56" t="s">
        <v>27</v>
      </c>
      <c r="F133" s="56" t="s">
        <v>17</v>
      </c>
      <c r="G133" s="56" t="s">
        <v>26</v>
      </c>
      <c r="H133" s="56" t="s">
        <v>17</v>
      </c>
      <c r="I133" s="56" t="s">
        <v>25</v>
      </c>
      <c r="J133" s="56" t="s">
        <v>18</v>
      </c>
      <c r="K133" s="56" t="s">
        <v>29</v>
      </c>
      <c r="L133" s="56" t="s">
        <v>27</v>
      </c>
      <c r="M133" s="56" t="s">
        <v>17</v>
      </c>
      <c r="N133" s="56" t="s">
        <v>19</v>
      </c>
      <c r="O133" s="56" t="s">
        <v>17</v>
      </c>
      <c r="P133" s="56" t="s">
        <v>17</v>
      </c>
      <c r="Q133" s="56" t="s">
        <v>17</v>
      </c>
      <c r="R133" s="57" t="s">
        <v>94</v>
      </c>
      <c r="S133" s="58" t="s">
        <v>53</v>
      </c>
      <c r="T133" s="59">
        <f>T152</f>
        <v>34190.6</v>
      </c>
      <c r="U133" s="59"/>
      <c r="V133" s="59"/>
      <c r="W133" s="96"/>
      <c r="X133" s="59"/>
      <c r="Y133" s="59"/>
      <c r="Z133" s="60">
        <f>T133+U133+V133+W133+X133+Y133</f>
        <v>34190.6</v>
      </c>
      <c r="AA133" s="58">
        <v>2015</v>
      </c>
    </row>
    <row r="134" spans="1:27" ht="30" x14ac:dyDescent="0.25">
      <c r="A134" s="56"/>
      <c r="B134" s="56"/>
      <c r="C134" s="56"/>
      <c r="D134" s="56" t="s">
        <v>17</v>
      </c>
      <c r="E134" s="56" t="s">
        <v>27</v>
      </c>
      <c r="F134" s="56" t="s">
        <v>17</v>
      </c>
      <c r="G134" s="56" t="s">
        <v>26</v>
      </c>
      <c r="H134" s="56" t="s">
        <v>17</v>
      </c>
      <c r="I134" s="56" t="s">
        <v>25</v>
      </c>
      <c r="J134" s="56" t="s">
        <v>18</v>
      </c>
      <c r="K134" s="56" t="s">
        <v>17</v>
      </c>
      <c r="L134" s="56" t="s">
        <v>19</v>
      </c>
      <c r="M134" s="56" t="s">
        <v>24</v>
      </c>
      <c r="N134" s="56" t="s">
        <v>27</v>
      </c>
      <c r="O134" s="56" t="s">
        <v>19</v>
      </c>
      <c r="P134" s="56" t="s">
        <v>17</v>
      </c>
      <c r="Q134" s="56" t="s">
        <v>159</v>
      </c>
      <c r="R134" s="57" t="s">
        <v>94</v>
      </c>
      <c r="S134" s="58" t="s">
        <v>53</v>
      </c>
      <c r="T134" s="59"/>
      <c r="U134" s="59">
        <v>200000</v>
      </c>
      <c r="V134" s="59"/>
      <c r="W134" s="96"/>
      <c r="X134" s="59"/>
      <c r="Y134" s="59"/>
      <c r="Z134" s="60">
        <f>T134+U134+V134+W134+X134+Y134</f>
        <v>200000</v>
      </c>
      <c r="AA134" s="58">
        <v>2016</v>
      </c>
    </row>
    <row r="135" spans="1:27" ht="30" x14ac:dyDescent="0.25">
      <c r="A135" s="56"/>
      <c r="B135" s="56"/>
      <c r="C135" s="56"/>
      <c r="D135" s="56" t="s">
        <v>17</v>
      </c>
      <c r="E135" s="56" t="s">
        <v>27</v>
      </c>
      <c r="F135" s="56" t="s">
        <v>17</v>
      </c>
      <c r="G135" s="56" t="s">
        <v>26</v>
      </c>
      <c r="H135" s="56" t="s">
        <v>17</v>
      </c>
      <c r="I135" s="56" t="s">
        <v>25</v>
      </c>
      <c r="J135" s="56" t="s">
        <v>18</v>
      </c>
      <c r="K135" s="56" t="s">
        <v>17</v>
      </c>
      <c r="L135" s="56" t="s">
        <v>19</v>
      </c>
      <c r="M135" s="56" t="s">
        <v>161</v>
      </c>
      <c r="N135" s="56" t="s">
        <v>17</v>
      </c>
      <c r="O135" s="56" t="s">
        <v>19</v>
      </c>
      <c r="P135" s="56" t="s">
        <v>17</v>
      </c>
      <c r="Q135" s="56" t="s">
        <v>184</v>
      </c>
      <c r="R135" s="57" t="s">
        <v>94</v>
      </c>
      <c r="S135" s="58" t="s">
        <v>53</v>
      </c>
      <c r="T135" s="59"/>
      <c r="U135" s="60"/>
      <c r="V135" s="59">
        <f>V154</f>
        <v>27183.600000000002</v>
      </c>
      <c r="W135" s="96"/>
      <c r="X135" s="59"/>
      <c r="Y135" s="59"/>
      <c r="Z135" s="60">
        <f t="shared" ref="Z135:Z140" si="9">V135</f>
        <v>27183.600000000002</v>
      </c>
      <c r="AA135" s="58">
        <v>2017</v>
      </c>
    </row>
    <row r="136" spans="1:27" ht="30" x14ac:dyDescent="0.25">
      <c r="A136" s="56"/>
      <c r="B136" s="56"/>
      <c r="C136" s="56"/>
      <c r="D136" s="56" t="s">
        <v>17</v>
      </c>
      <c r="E136" s="56" t="s">
        <v>27</v>
      </c>
      <c r="F136" s="56" t="s">
        <v>17</v>
      </c>
      <c r="G136" s="56" t="s">
        <v>26</v>
      </c>
      <c r="H136" s="56" t="s">
        <v>17</v>
      </c>
      <c r="I136" s="56" t="s">
        <v>25</v>
      </c>
      <c r="J136" s="56" t="s">
        <v>18</v>
      </c>
      <c r="K136" s="56" t="s">
        <v>17</v>
      </c>
      <c r="L136" s="56" t="s">
        <v>19</v>
      </c>
      <c r="M136" s="56" t="s">
        <v>18</v>
      </c>
      <c r="N136" s="56" t="s">
        <v>17</v>
      </c>
      <c r="O136" s="56" t="s">
        <v>19</v>
      </c>
      <c r="P136" s="56" t="s">
        <v>17</v>
      </c>
      <c r="Q136" s="56" t="s">
        <v>187</v>
      </c>
      <c r="R136" s="57" t="s">
        <v>94</v>
      </c>
      <c r="S136" s="58" t="s">
        <v>53</v>
      </c>
      <c r="T136" s="59"/>
      <c r="U136" s="59"/>
      <c r="V136" s="59">
        <f>V155</f>
        <v>74792.7</v>
      </c>
      <c r="W136" s="96"/>
      <c r="X136" s="59"/>
      <c r="Y136" s="59"/>
      <c r="Z136" s="60">
        <f t="shared" si="9"/>
        <v>74792.7</v>
      </c>
      <c r="AA136" s="58">
        <v>2017</v>
      </c>
    </row>
    <row r="137" spans="1:27" ht="30" x14ac:dyDescent="0.25">
      <c r="A137" s="56"/>
      <c r="B137" s="56"/>
      <c r="C137" s="56"/>
      <c r="D137" s="56" t="s">
        <v>17</v>
      </c>
      <c r="E137" s="56" t="s">
        <v>27</v>
      </c>
      <c r="F137" s="56" t="s">
        <v>17</v>
      </c>
      <c r="G137" s="56" t="s">
        <v>26</v>
      </c>
      <c r="H137" s="56" t="s">
        <v>17</v>
      </c>
      <c r="I137" s="56" t="s">
        <v>25</v>
      </c>
      <c r="J137" s="56" t="s">
        <v>18</v>
      </c>
      <c r="K137" s="56" t="s">
        <v>17</v>
      </c>
      <c r="L137" s="56" t="s">
        <v>19</v>
      </c>
      <c r="M137" s="56" t="s">
        <v>18</v>
      </c>
      <c r="N137" s="56" t="s">
        <v>17</v>
      </c>
      <c r="O137" s="56" t="s">
        <v>33</v>
      </c>
      <c r="P137" s="56" t="s">
        <v>18</v>
      </c>
      <c r="Q137" s="56" t="s">
        <v>187</v>
      </c>
      <c r="R137" s="57" t="s">
        <v>94</v>
      </c>
      <c r="S137" s="58" t="s">
        <v>53</v>
      </c>
      <c r="T137" s="59"/>
      <c r="U137" s="59"/>
      <c r="V137" s="59">
        <f>V156</f>
        <v>855</v>
      </c>
      <c r="W137" s="96"/>
      <c r="X137" s="59"/>
      <c r="Y137" s="59"/>
      <c r="Z137" s="60">
        <f t="shared" si="9"/>
        <v>855</v>
      </c>
      <c r="AA137" s="58">
        <v>2017</v>
      </c>
    </row>
    <row r="138" spans="1:27" ht="30" x14ac:dyDescent="0.25">
      <c r="A138" s="56"/>
      <c r="B138" s="56"/>
      <c r="C138" s="56"/>
      <c r="D138" s="56" t="s">
        <v>17</v>
      </c>
      <c r="E138" s="56" t="s">
        <v>27</v>
      </c>
      <c r="F138" s="56" t="s">
        <v>17</v>
      </c>
      <c r="G138" s="56" t="s">
        <v>26</v>
      </c>
      <c r="H138" s="56" t="s">
        <v>17</v>
      </c>
      <c r="I138" s="56" t="s">
        <v>25</v>
      </c>
      <c r="J138" s="56" t="s">
        <v>18</v>
      </c>
      <c r="K138" s="56" t="s">
        <v>17</v>
      </c>
      <c r="L138" s="56" t="s">
        <v>19</v>
      </c>
      <c r="M138" s="56" t="s">
        <v>24</v>
      </c>
      <c r="N138" s="56" t="s">
        <v>28</v>
      </c>
      <c r="O138" s="56" t="s">
        <v>26</v>
      </c>
      <c r="P138" s="56" t="s">
        <v>17</v>
      </c>
      <c r="Q138" s="56" t="s">
        <v>187</v>
      </c>
      <c r="R138" s="57" t="s">
        <v>94</v>
      </c>
      <c r="S138" s="58" t="s">
        <v>53</v>
      </c>
      <c r="T138" s="59"/>
      <c r="U138" s="59"/>
      <c r="V138" s="59">
        <f>V157</f>
        <v>6976.8</v>
      </c>
      <c r="W138" s="96"/>
      <c r="X138" s="59"/>
      <c r="Y138" s="59"/>
      <c r="Z138" s="60">
        <f t="shared" si="9"/>
        <v>6976.8</v>
      </c>
      <c r="AA138" s="58">
        <v>2017</v>
      </c>
    </row>
    <row r="139" spans="1:27" ht="30" x14ac:dyDescent="0.25">
      <c r="A139" s="56"/>
      <c r="B139" s="56"/>
      <c r="C139" s="56"/>
      <c r="D139" s="56" t="s">
        <v>17</v>
      </c>
      <c r="E139" s="56" t="s">
        <v>27</v>
      </c>
      <c r="F139" s="56" t="s">
        <v>17</v>
      </c>
      <c r="G139" s="56" t="s">
        <v>26</v>
      </c>
      <c r="H139" s="56" t="s">
        <v>17</v>
      </c>
      <c r="I139" s="56" t="s">
        <v>25</v>
      </c>
      <c r="J139" s="56" t="s">
        <v>18</v>
      </c>
      <c r="K139" s="56" t="s">
        <v>17</v>
      </c>
      <c r="L139" s="56" t="s">
        <v>19</v>
      </c>
      <c r="M139" s="56" t="s">
        <v>33</v>
      </c>
      <c r="N139" s="56" t="s">
        <v>33</v>
      </c>
      <c r="O139" s="56" t="s">
        <v>17</v>
      </c>
      <c r="P139" s="56" t="s">
        <v>17</v>
      </c>
      <c r="Q139" s="56" t="s">
        <v>17</v>
      </c>
      <c r="R139" s="57" t="s">
        <v>94</v>
      </c>
      <c r="S139" s="58" t="s">
        <v>53</v>
      </c>
      <c r="T139" s="59"/>
      <c r="U139" s="59"/>
      <c r="V139" s="59">
        <f>V158</f>
        <v>514200</v>
      </c>
      <c r="W139" s="96"/>
      <c r="X139" s="59"/>
      <c r="Y139" s="59"/>
      <c r="Z139" s="60">
        <f t="shared" si="9"/>
        <v>514200</v>
      </c>
      <c r="AA139" s="58">
        <v>2017</v>
      </c>
    </row>
    <row r="140" spans="1:27" ht="30" x14ac:dyDescent="0.25">
      <c r="A140" s="56"/>
      <c r="B140" s="56"/>
      <c r="C140" s="56"/>
      <c r="D140" s="56" t="s">
        <v>17</v>
      </c>
      <c r="E140" s="56" t="s">
        <v>27</v>
      </c>
      <c r="F140" s="56" t="s">
        <v>17</v>
      </c>
      <c r="G140" s="56" t="s">
        <v>26</v>
      </c>
      <c r="H140" s="56" t="s">
        <v>17</v>
      </c>
      <c r="I140" s="56" t="s">
        <v>25</v>
      </c>
      <c r="J140" s="56" t="s">
        <v>18</v>
      </c>
      <c r="K140" s="56" t="s">
        <v>17</v>
      </c>
      <c r="L140" s="56" t="s">
        <v>19</v>
      </c>
      <c r="M140" s="56" t="s">
        <v>161</v>
      </c>
      <c r="N140" s="56" t="s">
        <v>17</v>
      </c>
      <c r="O140" s="56" t="s">
        <v>33</v>
      </c>
      <c r="P140" s="56" t="s">
        <v>18</v>
      </c>
      <c r="Q140" s="56" t="s">
        <v>223</v>
      </c>
      <c r="R140" s="57" t="s">
        <v>94</v>
      </c>
      <c r="S140" s="58" t="s">
        <v>53</v>
      </c>
      <c r="T140" s="59"/>
      <c r="U140" s="59"/>
      <c r="V140" s="59">
        <v>95</v>
      </c>
      <c r="W140" s="96"/>
      <c r="X140" s="59"/>
      <c r="Y140" s="59"/>
      <c r="Z140" s="60">
        <f t="shared" si="9"/>
        <v>95</v>
      </c>
      <c r="AA140" s="58">
        <v>2017</v>
      </c>
    </row>
    <row r="141" spans="1:27" ht="60" x14ac:dyDescent="0.25">
      <c r="A141" s="56"/>
      <c r="B141" s="56"/>
      <c r="C141" s="56"/>
      <c r="D141" s="56" t="s">
        <v>17</v>
      </c>
      <c r="E141" s="56" t="s">
        <v>27</v>
      </c>
      <c r="F141" s="56" t="s">
        <v>17</v>
      </c>
      <c r="G141" s="56" t="s">
        <v>26</v>
      </c>
      <c r="H141" s="56" t="s">
        <v>17</v>
      </c>
      <c r="I141" s="56" t="s">
        <v>25</v>
      </c>
      <c r="J141" s="56" t="s">
        <v>18</v>
      </c>
      <c r="K141" s="56" t="s">
        <v>17</v>
      </c>
      <c r="L141" s="56" t="s">
        <v>19</v>
      </c>
      <c r="M141" s="56" t="s">
        <v>18</v>
      </c>
      <c r="N141" s="56" t="s">
        <v>17</v>
      </c>
      <c r="O141" s="56" t="s">
        <v>25</v>
      </c>
      <c r="P141" s="56" t="s">
        <v>24</v>
      </c>
      <c r="Q141" s="56" t="s">
        <v>33</v>
      </c>
      <c r="R141" s="57" t="s">
        <v>228</v>
      </c>
      <c r="S141" s="58" t="s">
        <v>53</v>
      </c>
      <c r="T141" s="59"/>
      <c r="U141" s="59"/>
      <c r="V141" s="59"/>
      <c r="W141" s="59">
        <v>120931.5</v>
      </c>
      <c r="X141" s="59"/>
      <c r="Y141" s="59"/>
      <c r="Z141" s="60">
        <f>W141</f>
        <v>120931.5</v>
      </c>
      <c r="AA141" s="58">
        <v>2018</v>
      </c>
    </row>
    <row r="142" spans="1:27" ht="60" x14ac:dyDescent="0.25">
      <c r="A142" s="56"/>
      <c r="B142" s="56"/>
      <c r="C142" s="56"/>
      <c r="D142" s="56" t="s">
        <v>17</v>
      </c>
      <c r="E142" s="56" t="s">
        <v>27</v>
      </c>
      <c r="F142" s="56" t="s">
        <v>17</v>
      </c>
      <c r="G142" s="56" t="s">
        <v>26</v>
      </c>
      <c r="H142" s="56" t="s">
        <v>17</v>
      </c>
      <c r="I142" s="56" t="s">
        <v>25</v>
      </c>
      <c r="J142" s="56" t="s">
        <v>18</v>
      </c>
      <c r="K142" s="56" t="s">
        <v>17</v>
      </c>
      <c r="L142" s="56" t="s">
        <v>19</v>
      </c>
      <c r="M142" s="56" t="s">
        <v>161</v>
      </c>
      <c r="N142" s="56" t="s">
        <v>17</v>
      </c>
      <c r="O142" s="56" t="s">
        <v>25</v>
      </c>
      <c r="P142" s="56" t="s">
        <v>24</v>
      </c>
      <c r="Q142" s="56" t="s">
        <v>33</v>
      </c>
      <c r="R142" s="57" t="s">
        <v>228</v>
      </c>
      <c r="S142" s="58" t="s">
        <v>53</v>
      </c>
      <c r="T142" s="59"/>
      <c r="U142" s="59"/>
      <c r="V142" s="59"/>
      <c r="W142" s="59">
        <f>W161</f>
        <v>29420.5</v>
      </c>
      <c r="X142" s="59"/>
      <c r="Y142" s="59"/>
      <c r="Z142" s="60">
        <f>W142</f>
        <v>29420.5</v>
      </c>
      <c r="AA142" s="58">
        <v>2018</v>
      </c>
    </row>
    <row r="143" spans="1:27" ht="30" x14ac:dyDescent="0.25">
      <c r="A143" s="56"/>
      <c r="B143" s="56"/>
      <c r="C143" s="56"/>
      <c r="D143" s="56" t="s">
        <v>17</v>
      </c>
      <c r="E143" s="56" t="s">
        <v>27</v>
      </c>
      <c r="F143" s="56" t="s">
        <v>17</v>
      </c>
      <c r="G143" s="56" t="s">
        <v>26</v>
      </c>
      <c r="H143" s="56" t="s">
        <v>17</v>
      </c>
      <c r="I143" s="56" t="s">
        <v>25</v>
      </c>
      <c r="J143" s="56" t="s">
        <v>18</v>
      </c>
      <c r="K143" s="56" t="s">
        <v>17</v>
      </c>
      <c r="L143" s="56" t="s">
        <v>19</v>
      </c>
      <c r="M143" s="56" t="s">
        <v>161</v>
      </c>
      <c r="N143" s="56" t="s">
        <v>17</v>
      </c>
      <c r="O143" s="56" t="s">
        <v>25</v>
      </c>
      <c r="P143" s="56" t="s">
        <v>24</v>
      </c>
      <c r="Q143" s="56" t="s">
        <v>268</v>
      </c>
      <c r="R143" s="57" t="s">
        <v>94</v>
      </c>
      <c r="S143" s="58" t="s">
        <v>53</v>
      </c>
      <c r="T143" s="59"/>
      <c r="U143" s="59"/>
      <c r="V143" s="59"/>
      <c r="W143" s="59"/>
      <c r="X143" s="59">
        <f>X162</f>
        <v>4886</v>
      </c>
      <c r="Y143" s="59"/>
      <c r="Z143" s="60">
        <f>X143</f>
        <v>4886</v>
      </c>
      <c r="AA143" s="58">
        <v>2019</v>
      </c>
    </row>
    <row r="144" spans="1:27" ht="30" x14ac:dyDescent="0.25">
      <c r="A144" s="56"/>
      <c r="B144" s="56"/>
      <c r="C144" s="56"/>
      <c r="D144" s="56" t="s">
        <v>17</v>
      </c>
      <c r="E144" s="56" t="s">
        <v>27</v>
      </c>
      <c r="F144" s="56" t="s">
        <v>17</v>
      </c>
      <c r="G144" s="56" t="s">
        <v>26</v>
      </c>
      <c r="H144" s="56" t="s">
        <v>17</v>
      </c>
      <c r="I144" s="56" t="s">
        <v>25</v>
      </c>
      <c r="J144" s="56" t="s">
        <v>18</v>
      </c>
      <c r="K144" s="56" t="s">
        <v>17</v>
      </c>
      <c r="L144" s="56" t="s">
        <v>19</v>
      </c>
      <c r="M144" s="56" t="s">
        <v>18</v>
      </c>
      <c r="N144" s="56" t="s">
        <v>17</v>
      </c>
      <c r="O144" s="56" t="s">
        <v>25</v>
      </c>
      <c r="P144" s="56" t="s">
        <v>24</v>
      </c>
      <c r="Q144" s="56" t="s">
        <v>268</v>
      </c>
      <c r="R144" s="57" t="s">
        <v>94</v>
      </c>
      <c r="S144" s="58" t="s">
        <v>53</v>
      </c>
      <c r="T144" s="59"/>
      <c r="U144" s="59"/>
      <c r="V144" s="59"/>
      <c r="W144" s="59"/>
      <c r="X144" s="59">
        <f>X163</f>
        <v>19544</v>
      </c>
      <c r="Y144" s="59"/>
      <c r="Z144" s="60">
        <f>X144</f>
        <v>19544</v>
      </c>
      <c r="AA144" s="58">
        <v>2019</v>
      </c>
    </row>
    <row r="145" spans="1:32" ht="27.6" customHeight="1" x14ac:dyDescent="0.2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17" t="s">
        <v>95</v>
      </c>
      <c r="S145" s="15" t="s">
        <v>54</v>
      </c>
      <c r="T145" s="8">
        <f>T147+T149+T164</f>
        <v>215.1</v>
      </c>
      <c r="U145" s="8">
        <f>U147+U149+U164</f>
        <v>308.89999999999998</v>
      </c>
      <c r="V145" s="8">
        <f>V147+V149+V164</f>
        <v>104</v>
      </c>
      <c r="W145" s="8">
        <f>W147+W149+W164</f>
        <v>134.80000000000001</v>
      </c>
      <c r="X145" s="8">
        <f>X147+X149+X164</f>
        <v>13.7</v>
      </c>
      <c r="Y145" s="8"/>
      <c r="Z145" s="5">
        <f t="shared" ref="Z145:Z153" si="10">T145+U145+V145+W145+X145+Y145</f>
        <v>776.5</v>
      </c>
      <c r="AA145" s="15">
        <v>2019</v>
      </c>
    </row>
    <row r="146" spans="1:32" ht="30" x14ac:dyDescent="0.25">
      <c r="A146" s="56" t="s">
        <v>17</v>
      </c>
      <c r="B146" s="56" t="s">
        <v>17</v>
      </c>
      <c r="C146" s="56" t="s">
        <v>28</v>
      </c>
      <c r="D146" s="56" t="s">
        <v>17</v>
      </c>
      <c r="E146" s="56" t="s">
        <v>27</v>
      </c>
      <c r="F146" s="56" t="s">
        <v>17</v>
      </c>
      <c r="G146" s="56" t="s">
        <v>26</v>
      </c>
      <c r="H146" s="56" t="s">
        <v>17</v>
      </c>
      <c r="I146" s="56" t="s">
        <v>25</v>
      </c>
      <c r="J146" s="56" t="s">
        <v>18</v>
      </c>
      <c r="K146" s="56" t="s">
        <v>17</v>
      </c>
      <c r="L146" s="56" t="s">
        <v>19</v>
      </c>
      <c r="M146" s="56" t="s">
        <v>17</v>
      </c>
      <c r="N146" s="56" t="s">
        <v>17</v>
      </c>
      <c r="O146" s="56" t="s">
        <v>17</v>
      </c>
      <c r="P146" s="56" t="s">
        <v>17</v>
      </c>
      <c r="Q146" s="56" t="s">
        <v>17</v>
      </c>
      <c r="R146" s="57" t="s">
        <v>94</v>
      </c>
      <c r="S146" s="58" t="s">
        <v>53</v>
      </c>
      <c r="T146" s="59">
        <v>1300</v>
      </c>
      <c r="U146" s="59"/>
      <c r="V146" s="59"/>
      <c r="W146" s="96"/>
      <c r="X146" s="59"/>
      <c r="Y146" s="59"/>
      <c r="Z146" s="60">
        <f t="shared" si="10"/>
        <v>1300</v>
      </c>
      <c r="AA146" s="58">
        <v>2015</v>
      </c>
    </row>
    <row r="147" spans="1:32" ht="45" x14ac:dyDescent="0.2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17" t="s">
        <v>96</v>
      </c>
      <c r="S147" s="15" t="s">
        <v>54</v>
      </c>
      <c r="T147" s="8">
        <v>0.3</v>
      </c>
      <c r="U147" s="8"/>
      <c r="V147" s="8"/>
      <c r="W147" s="92"/>
      <c r="X147" s="8"/>
      <c r="Y147" s="8"/>
      <c r="Z147" s="5">
        <f t="shared" si="10"/>
        <v>0.3</v>
      </c>
      <c r="AA147" s="15">
        <v>2015</v>
      </c>
    </row>
    <row r="148" spans="1:32" ht="30" x14ac:dyDescent="0.25">
      <c r="A148" s="56" t="s">
        <v>17</v>
      </c>
      <c r="B148" s="56" t="s">
        <v>17</v>
      </c>
      <c r="C148" s="56" t="s">
        <v>27</v>
      </c>
      <c r="D148" s="56" t="s">
        <v>17</v>
      </c>
      <c r="E148" s="56" t="s">
        <v>27</v>
      </c>
      <c r="F148" s="56" t="s">
        <v>17</v>
      </c>
      <c r="G148" s="56" t="s">
        <v>26</v>
      </c>
      <c r="H148" s="56" t="s">
        <v>17</v>
      </c>
      <c r="I148" s="56" t="s">
        <v>25</v>
      </c>
      <c r="J148" s="56" t="s">
        <v>18</v>
      </c>
      <c r="K148" s="56" t="s">
        <v>17</v>
      </c>
      <c r="L148" s="56" t="s">
        <v>19</v>
      </c>
      <c r="M148" s="56" t="s">
        <v>17</v>
      </c>
      <c r="N148" s="56" t="s">
        <v>17</v>
      </c>
      <c r="O148" s="56" t="s">
        <v>17</v>
      </c>
      <c r="P148" s="56" t="s">
        <v>17</v>
      </c>
      <c r="Q148" s="56" t="s">
        <v>17</v>
      </c>
      <c r="R148" s="57" t="s">
        <v>94</v>
      </c>
      <c r="S148" s="58" t="s">
        <v>53</v>
      </c>
      <c r="T148" s="59">
        <f>1881-310</f>
        <v>1571</v>
      </c>
      <c r="U148" s="59"/>
      <c r="V148" s="59"/>
      <c r="W148" s="96"/>
      <c r="X148" s="59"/>
      <c r="Y148" s="59"/>
      <c r="Z148" s="60">
        <f t="shared" si="10"/>
        <v>1571</v>
      </c>
      <c r="AA148" s="58">
        <v>2015</v>
      </c>
    </row>
    <row r="149" spans="1:32" ht="45" x14ac:dyDescent="0.2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17" t="s">
        <v>97</v>
      </c>
      <c r="S149" s="15" t="s">
        <v>54</v>
      </c>
      <c r="T149" s="8">
        <v>1.3</v>
      </c>
      <c r="U149" s="8"/>
      <c r="V149" s="8"/>
      <c r="W149" s="92"/>
      <c r="X149" s="8"/>
      <c r="Y149" s="8"/>
      <c r="Z149" s="5">
        <f t="shared" si="10"/>
        <v>1.3</v>
      </c>
      <c r="AA149" s="15">
        <v>2015</v>
      </c>
    </row>
    <row r="150" spans="1:32" ht="30" x14ac:dyDescent="0.25">
      <c r="A150" s="56" t="s">
        <v>17</v>
      </c>
      <c r="B150" s="56" t="s">
        <v>18</v>
      </c>
      <c r="C150" s="56" t="s">
        <v>19</v>
      </c>
      <c r="D150" s="56" t="s">
        <v>17</v>
      </c>
      <c r="E150" s="56" t="s">
        <v>27</v>
      </c>
      <c r="F150" s="56" t="s">
        <v>17</v>
      </c>
      <c r="G150" s="56" t="s">
        <v>26</v>
      </c>
      <c r="H150" s="56" t="s">
        <v>17</v>
      </c>
      <c r="I150" s="56" t="s">
        <v>25</v>
      </c>
      <c r="J150" s="56" t="s">
        <v>18</v>
      </c>
      <c r="K150" s="56" t="s">
        <v>17</v>
      </c>
      <c r="L150" s="56" t="s">
        <v>19</v>
      </c>
      <c r="M150" s="56" t="s">
        <v>17</v>
      </c>
      <c r="N150" s="56" t="s">
        <v>17</v>
      </c>
      <c r="O150" s="56" t="s">
        <v>17</v>
      </c>
      <c r="P150" s="56" t="s">
        <v>17</v>
      </c>
      <c r="Q150" s="56" t="s">
        <v>17</v>
      </c>
      <c r="R150" s="57" t="s">
        <v>94</v>
      </c>
      <c r="S150" s="58" t="s">
        <v>53</v>
      </c>
      <c r="T150" s="60">
        <f>T151+T152</f>
        <v>237372.9</v>
      </c>
      <c r="U150" s="60">
        <f>U151+U152+U153</f>
        <v>227864.3</v>
      </c>
      <c r="V150" s="60">
        <f>V151+V152+V153+V154+V155+V156+V157+V158+V159</f>
        <v>630059.19999999995</v>
      </c>
      <c r="W150" s="60">
        <f>W151+W152+W160+W161</f>
        <v>162784.1</v>
      </c>
      <c r="X150" s="60">
        <f>X151+X152+X162+X163</f>
        <v>25362.799999999999</v>
      </c>
      <c r="Y150" s="60"/>
      <c r="Z150" s="60">
        <f>T150+U150+V150+W150+X150+Y150</f>
        <v>1283443.3</v>
      </c>
      <c r="AA150" s="58">
        <v>2019</v>
      </c>
    </row>
    <row r="151" spans="1:32" ht="30" x14ac:dyDescent="0.25">
      <c r="A151" s="56" t="s">
        <v>17</v>
      </c>
      <c r="B151" s="56" t="s">
        <v>18</v>
      </c>
      <c r="C151" s="56" t="s">
        <v>19</v>
      </c>
      <c r="D151" s="56" t="s">
        <v>17</v>
      </c>
      <c r="E151" s="56" t="s">
        <v>27</v>
      </c>
      <c r="F151" s="56" t="s">
        <v>17</v>
      </c>
      <c r="G151" s="56" t="s">
        <v>26</v>
      </c>
      <c r="H151" s="56" t="s">
        <v>17</v>
      </c>
      <c r="I151" s="56" t="s">
        <v>25</v>
      </c>
      <c r="J151" s="56" t="s">
        <v>18</v>
      </c>
      <c r="K151" s="56" t="s">
        <v>17</v>
      </c>
      <c r="L151" s="56" t="s">
        <v>19</v>
      </c>
      <c r="M151" s="56" t="s">
        <v>17</v>
      </c>
      <c r="N151" s="56" t="s">
        <v>17</v>
      </c>
      <c r="O151" s="56" t="s">
        <v>17</v>
      </c>
      <c r="P151" s="56" t="s">
        <v>17</v>
      </c>
      <c r="Q151" s="56" t="s">
        <v>17</v>
      </c>
      <c r="R151" s="57" t="s">
        <v>94</v>
      </c>
      <c r="S151" s="58" t="s">
        <v>53</v>
      </c>
      <c r="T151" s="59">
        <f>208466.4-2928.6-2000-355.5</f>
        <v>203182.3</v>
      </c>
      <c r="U151" s="59">
        <f>50000-2950-2047.3-4865+1039.8-1654.9-5800-5858.3</f>
        <v>27864.3</v>
      </c>
      <c r="V151" s="59">
        <f>16437.3-5309.4-8274.5+600+2425+1944+1650.4-1944-1538.8-7-12.7-14.2</f>
        <v>5956.0999999999995</v>
      </c>
      <c r="W151" s="59">
        <f>11688.7+1606.6-1440.8-683.9-59.3+2400-153.1-30.9-165.2-730</f>
        <v>12432.100000000002</v>
      </c>
      <c r="X151" s="59">
        <v>932.8</v>
      </c>
      <c r="Y151" s="59"/>
      <c r="Z151" s="60">
        <f t="shared" si="10"/>
        <v>250367.59999999998</v>
      </c>
      <c r="AA151" s="58">
        <v>2019</v>
      </c>
      <c r="AB151" s="81"/>
    </row>
    <row r="152" spans="1:32" s="63" customFormat="1" ht="30" x14ac:dyDescent="0.25">
      <c r="A152" s="56" t="s">
        <v>17</v>
      </c>
      <c r="B152" s="56" t="s">
        <v>18</v>
      </c>
      <c r="C152" s="56" t="s">
        <v>19</v>
      </c>
      <c r="D152" s="56" t="s">
        <v>17</v>
      </c>
      <c r="E152" s="56" t="s">
        <v>27</v>
      </c>
      <c r="F152" s="56" t="s">
        <v>17</v>
      </c>
      <c r="G152" s="56" t="s">
        <v>26</v>
      </c>
      <c r="H152" s="56" t="s">
        <v>17</v>
      </c>
      <c r="I152" s="56" t="s">
        <v>25</v>
      </c>
      <c r="J152" s="56" t="s">
        <v>18</v>
      </c>
      <c r="K152" s="56" t="s">
        <v>29</v>
      </c>
      <c r="L152" s="56" t="s">
        <v>27</v>
      </c>
      <c r="M152" s="56" t="s">
        <v>17</v>
      </c>
      <c r="N152" s="56" t="s">
        <v>19</v>
      </c>
      <c r="O152" s="56"/>
      <c r="P152" s="56"/>
      <c r="Q152" s="56"/>
      <c r="R152" s="57" t="s">
        <v>94</v>
      </c>
      <c r="S152" s="58" t="s">
        <v>53</v>
      </c>
      <c r="T152" s="59">
        <f>34550.9-360.3</f>
        <v>34190.6</v>
      </c>
      <c r="U152" s="59"/>
      <c r="V152" s="59"/>
      <c r="W152" s="96"/>
      <c r="X152" s="59"/>
      <c r="Y152" s="59"/>
      <c r="Z152" s="60">
        <f t="shared" si="10"/>
        <v>34190.6</v>
      </c>
      <c r="AA152" s="58">
        <v>2015</v>
      </c>
      <c r="AB152" s="41"/>
      <c r="AC152" s="107"/>
      <c r="AD152" s="73"/>
      <c r="AE152" s="74"/>
      <c r="AF152" s="74"/>
    </row>
    <row r="153" spans="1:32" s="63" customFormat="1" ht="30" x14ac:dyDescent="0.25">
      <c r="A153" s="56" t="s">
        <v>17</v>
      </c>
      <c r="B153" s="56" t="s">
        <v>18</v>
      </c>
      <c r="C153" s="56" t="s">
        <v>19</v>
      </c>
      <c r="D153" s="56" t="s">
        <v>17</v>
      </c>
      <c r="E153" s="56" t="s">
        <v>27</v>
      </c>
      <c r="F153" s="56" t="s">
        <v>17</v>
      </c>
      <c r="G153" s="56" t="s">
        <v>26</v>
      </c>
      <c r="H153" s="56" t="s">
        <v>17</v>
      </c>
      <c r="I153" s="56" t="s">
        <v>25</v>
      </c>
      <c r="J153" s="56" t="s">
        <v>18</v>
      </c>
      <c r="K153" s="56" t="s">
        <v>17</v>
      </c>
      <c r="L153" s="56" t="s">
        <v>19</v>
      </c>
      <c r="M153" s="56" t="s">
        <v>24</v>
      </c>
      <c r="N153" s="56" t="s">
        <v>27</v>
      </c>
      <c r="O153" s="56" t="s">
        <v>19</v>
      </c>
      <c r="P153" s="56" t="s">
        <v>17</v>
      </c>
      <c r="Q153" s="56" t="s">
        <v>159</v>
      </c>
      <c r="R153" s="57" t="s">
        <v>94</v>
      </c>
      <c r="S153" s="58" t="s">
        <v>53</v>
      </c>
      <c r="T153" s="59"/>
      <c r="U153" s="59">
        <v>200000</v>
      </c>
      <c r="V153" s="59"/>
      <c r="W153" s="96"/>
      <c r="X153" s="59"/>
      <c r="Y153" s="59"/>
      <c r="Z153" s="60">
        <f t="shared" si="10"/>
        <v>200000</v>
      </c>
      <c r="AA153" s="58">
        <v>2016</v>
      </c>
      <c r="AB153" s="41"/>
      <c r="AC153" s="107"/>
      <c r="AD153" s="73"/>
      <c r="AE153" s="74"/>
      <c r="AF153" s="74"/>
    </row>
    <row r="154" spans="1:32" s="63" customFormat="1" ht="30" x14ac:dyDescent="0.25">
      <c r="A154" s="56" t="s">
        <v>17</v>
      </c>
      <c r="B154" s="56" t="s">
        <v>18</v>
      </c>
      <c r="C154" s="56" t="s">
        <v>19</v>
      </c>
      <c r="D154" s="56" t="s">
        <v>17</v>
      </c>
      <c r="E154" s="56" t="s">
        <v>27</v>
      </c>
      <c r="F154" s="56" t="s">
        <v>17</v>
      </c>
      <c r="G154" s="56" t="s">
        <v>26</v>
      </c>
      <c r="H154" s="56" t="s">
        <v>17</v>
      </c>
      <c r="I154" s="56" t="s">
        <v>25</v>
      </c>
      <c r="J154" s="56" t="s">
        <v>18</v>
      </c>
      <c r="K154" s="56" t="s">
        <v>17</v>
      </c>
      <c r="L154" s="56" t="s">
        <v>19</v>
      </c>
      <c r="M154" s="56" t="s">
        <v>161</v>
      </c>
      <c r="N154" s="56" t="s">
        <v>17</v>
      </c>
      <c r="O154" s="56" t="s">
        <v>19</v>
      </c>
      <c r="P154" s="56" t="s">
        <v>17</v>
      </c>
      <c r="Q154" s="56" t="s">
        <v>184</v>
      </c>
      <c r="R154" s="57" t="s">
        <v>94</v>
      </c>
      <c r="S154" s="58" t="s">
        <v>53</v>
      </c>
      <c r="T154" s="59"/>
      <c r="U154" s="59"/>
      <c r="V154" s="59">
        <f>29787+212.7-1363-88-449.8-915.3</f>
        <v>27183.600000000002</v>
      </c>
      <c r="W154" s="96"/>
      <c r="X154" s="59"/>
      <c r="Y154" s="59"/>
      <c r="Z154" s="60">
        <f t="shared" ref="Z154:Z159" si="11">V154</f>
        <v>27183.600000000002</v>
      </c>
      <c r="AA154" s="58">
        <v>2017</v>
      </c>
      <c r="AB154" s="41"/>
      <c r="AC154" s="107"/>
      <c r="AD154" s="73"/>
      <c r="AE154" s="74"/>
      <c r="AF154" s="74"/>
    </row>
    <row r="155" spans="1:32" s="63" customFormat="1" ht="30" x14ac:dyDescent="0.25">
      <c r="A155" s="56" t="s">
        <v>17</v>
      </c>
      <c r="B155" s="56" t="s">
        <v>18</v>
      </c>
      <c r="C155" s="56" t="s">
        <v>19</v>
      </c>
      <c r="D155" s="56" t="s">
        <v>17</v>
      </c>
      <c r="E155" s="56" t="s">
        <v>27</v>
      </c>
      <c r="F155" s="56" t="s">
        <v>17</v>
      </c>
      <c r="G155" s="56" t="s">
        <v>26</v>
      </c>
      <c r="H155" s="56" t="s">
        <v>17</v>
      </c>
      <c r="I155" s="56" t="s">
        <v>25</v>
      </c>
      <c r="J155" s="56" t="s">
        <v>18</v>
      </c>
      <c r="K155" s="56" t="s">
        <v>17</v>
      </c>
      <c r="L155" s="56" t="s">
        <v>19</v>
      </c>
      <c r="M155" s="56" t="s">
        <v>18</v>
      </c>
      <c r="N155" s="56" t="s">
        <v>17</v>
      </c>
      <c r="O155" s="56" t="s">
        <v>19</v>
      </c>
      <c r="P155" s="56" t="s">
        <v>17</v>
      </c>
      <c r="Q155" s="56" t="s">
        <v>187</v>
      </c>
      <c r="R155" s="57" t="s">
        <v>94</v>
      </c>
      <c r="S155" s="58" t="s">
        <v>53</v>
      </c>
      <c r="T155" s="59"/>
      <c r="U155" s="59"/>
      <c r="V155" s="59">
        <f>74792.7+105145.2-105145.2</f>
        <v>74792.7</v>
      </c>
      <c r="W155" s="96"/>
      <c r="X155" s="59"/>
      <c r="Y155" s="59"/>
      <c r="Z155" s="60">
        <f t="shared" si="11"/>
        <v>74792.7</v>
      </c>
      <c r="AA155" s="58">
        <v>2017</v>
      </c>
      <c r="AB155" s="41"/>
      <c r="AC155" s="107"/>
      <c r="AD155" s="73"/>
      <c r="AE155" s="74"/>
      <c r="AF155" s="74"/>
    </row>
    <row r="156" spans="1:32" s="63" customFormat="1" ht="30" x14ac:dyDescent="0.25">
      <c r="A156" s="56" t="s">
        <v>17</v>
      </c>
      <c r="B156" s="56" t="s">
        <v>18</v>
      </c>
      <c r="C156" s="56" t="s">
        <v>19</v>
      </c>
      <c r="D156" s="56" t="s">
        <v>17</v>
      </c>
      <c r="E156" s="56" t="s">
        <v>27</v>
      </c>
      <c r="F156" s="56" t="s">
        <v>17</v>
      </c>
      <c r="G156" s="56" t="s">
        <v>26</v>
      </c>
      <c r="H156" s="56" t="s">
        <v>17</v>
      </c>
      <c r="I156" s="56" t="s">
        <v>25</v>
      </c>
      <c r="J156" s="56" t="s">
        <v>18</v>
      </c>
      <c r="K156" s="56" t="s">
        <v>17</v>
      </c>
      <c r="L156" s="56" t="s">
        <v>19</v>
      </c>
      <c r="M156" s="56" t="s">
        <v>18</v>
      </c>
      <c r="N156" s="56" t="s">
        <v>17</v>
      </c>
      <c r="O156" s="56" t="s">
        <v>33</v>
      </c>
      <c r="P156" s="56" t="s">
        <v>18</v>
      </c>
      <c r="Q156" s="56" t="s">
        <v>187</v>
      </c>
      <c r="R156" s="57" t="s">
        <v>94</v>
      </c>
      <c r="S156" s="58" t="s">
        <v>53</v>
      </c>
      <c r="T156" s="59"/>
      <c r="U156" s="59"/>
      <c r="V156" s="59">
        <v>855</v>
      </c>
      <c r="W156" s="96"/>
      <c r="X156" s="59"/>
      <c r="Y156" s="59"/>
      <c r="Z156" s="60">
        <f t="shared" si="11"/>
        <v>855</v>
      </c>
      <c r="AA156" s="58">
        <v>2017</v>
      </c>
      <c r="AB156" s="55"/>
      <c r="AC156" s="107"/>
      <c r="AD156" s="73"/>
      <c r="AE156" s="74"/>
      <c r="AF156" s="74"/>
    </row>
    <row r="157" spans="1:32" ht="30" x14ac:dyDescent="0.25">
      <c r="A157" s="56" t="s">
        <v>17</v>
      </c>
      <c r="B157" s="56" t="s">
        <v>18</v>
      </c>
      <c r="C157" s="56" t="s">
        <v>19</v>
      </c>
      <c r="D157" s="56" t="s">
        <v>17</v>
      </c>
      <c r="E157" s="56" t="s">
        <v>27</v>
      </c>
      <c r="F157" s="56" t="s">
        <v>17</v>
      </c>
      <c r="G157" s="56" t="s">
        <v>26</v>
      </c>
      <c r="H157" s="56" t="s">
        <v>17</v>
      </c>
      <c r="I157" s="56" t="s">
        <v>25</v>
      </c>
      <c r="J157" s="56" t="s">
        <v>18</v>
      </c>
      <c r="K157" s="56" t="s">
        <v>17</v>
      </c>
      <c r="L157" s="56" t="s">
        <v>19</v>
      </c>
      <c r="M157" s="56" t="s">
        <v>24</v>
      </c>
      <c r="N157" s="56" t="s">
        <v>28</v>
      </c>
      <c r="O157" s="56" t="s">
        <v>26</v>
      </c>
      <c r="P157" s="56" t="s">
        <v>17</v>
      </c>
      <c r="Q157" s="56" t="s">
        <v>187</v>
      </c>
      <c r="R157" s="57" t="s">
        <v>94</v>
      </c>
      <c r="S157" s="58" t="s">
        <v>53</v>
      </c>
      <c r="T157" s="59"/>
      <c r="U157" s="59"/>
      <c r="V157" s="59">
        <v>6976.8</v>
      </c>
      <c r="W157" s="96"/>
      <c r="X157" s="59"/>
      <c r="Y157" s="59"/>
      <c r="Z157" s="60">
        <f t="shared" si="11"/>
        <v>6976.8</v>
      </c>
      <c r="AA157" s="58">
        <v>2017</v>
      </c>
    </row>
    <row r="158" spans="1:32" s="63" customFormat="1" ht="30" x14ac:dyDescent="0.25">
      <c r="A158" s="56" t="s">
        <v>17</v>
      </c>
      <c r="B158" s="56" t="s">
        <v>18</v>
      </c>
      <c r="C158" s="56" t="s">
        <v>19</v>
      </c>
      <c r="D158" s="56" t="s">
        <v>17</v>
      </c>
      <c r="E158" s="56" t="s">
        <v>27</v>
      </c>
      <c r="F158" s="56" t="s">
        <v>17</v>
      </c>
      <c r="G158" s="56" t="s">
        <v>26</v>
      </c>
      <c r="H158" s="56" t="s">
        <v>17</v>
      </c>
      <c r="I158" s="56" t="s">
        <v>25</v>
      </c>
      <c r="J158" s="56" t="s">
        <v>18</v>
      </c>
      <c r="K158" s="56" t="s">
        <v>17</v>
      </c>
      <c r="L158" s="56" t="s">
        <v>19</v>
      </c>
      <c r="M158" s="56" t="s">
        <v>33</v>
      </c>
      <c r="N158" s="56" t="s">
        <v>33</v>
      </c>
      <c r="O158" s="56" t="s">
        <v>17</v>
      </c>
      <c r="P158" s="56" t="s">
        <v>17</v>
      </c>
      <c r="Q158" s="56" t="s">
        <v>17</v>
      </c>
      <c r="R158" s="57" t="s">
        <v>94</v>
      </c>
      <c r="S158" s="58" t="s">
        <v>53</v>
      </c>
      <c r="T158" s="59"/>
      <c r="U158" s="59"/>
      <c r="V158" s="59">
        <f>300000+214200</f>
        <v>514200</v>
      </c>
      <c r="W158" s="96"/>
      <c r="X158" s="59"/>
      <c r="Y158" s="59"/>
      <c r="Z158" s="60">
        <f t="shared" si="11"/>
        <v>514200</v>
      </c>
      <c r="AA158" s="58">
        <v>2017</v>
      </c>
      <c r="AB158" s="41"/>
      <c r="AC158" s="107"/>
      <c r="AD158" s="73"/>
      <c r="AE158" s="74"/>
      <c r="AF158" s="74"/>
    </row>
    <row r="159" spans="1:32" s="63" customFormat="1" ht="30" x14ac:dyDescent="0.25">
      <c r="A159" s="56" t="s">
        <v>17</v>
      </c>
      <c r="B159" s="56" t="s">
        <v>18</v>
      </c>
      <c r="C159" s="56" t="s">
        <v>19</v>
      </c>
      <c r="D159" s="56" t="s">
        <v>17</v>
      </c>
      <c r="E159" s="56" t="s">
        <v>27</v>
      </c>
      <c r="F159" s="56" t="s">
        <v>17</v>
      </c>
      <c r="G159" s="56" t="s">
        <v>26</v>
      </c>
      <c r="H159" s="56" t="s">
        <v>17</v>
      </c>
      <c r="I159" s="56" t="s">
        <v>25</v>
      </c>
      <c r="J159" s="56" t="s">
        <v>18</v>
      </c>
      <c r="K159" s="56" t="s">
        <v>17</v>
      </c>
      <c r="L159" s="56" t="s">
        <v>19</v>
      </c>
      <c r="M159" s="56" t="s">
        <v>161</v>
      </c>
      <c r="N159" s="56" t="s">
        <v>17</v>
      </c>
      <c r="O159" s="56" t="s">
        <v>33</v>
      </c>
      <c r="P159" s="56" t="s">
        <v>18</v>
      </c>
      <c r="Q159" s="56" t="s">
        <v>223</v>
      </c>
      <c r="R159" s="57" t="s">
        <v>94</v>
      </c>
      <c r="S159" s="58" t="s">
        <v>53</v>
      </c>
      <c r="T159" s="59"/>
      <c r="U159" s="59"/>
      <c r="V159" s="59">
        <v>95</v>
      </c>
      <c r="W159" s="96"/>
      <c r="X159" s="59"/>
      <c r="Y159" s="59"/>
      <c r="Z159" s="60">
        <f t="shared" si="11"/>
        <v>95</v>
      </c>
      <c r="AA159" s="58">
        <v>2017</v>
      </c>
      <c r="AB159" s="41"/>
      <c r="AC159" s="107"/>
      <c r="AD159" s="73"/>
      <c r="AE159" s="74"/>
      <c r="AF159" s="74"/>
    </row>
    <row r="160" spans="1:32" s="63" customFormat="1" ht="60" x14ac:dyDescent="0.25">
      <c r="A160" s="56" t="s">
        <v>17</v>
      </c>
      <c r="B160" s="56" t="s">
        <v>18</v>
      </c>
      <c r="C160" s="56" t="s">
        <v>19</v>
      </c>
      <c r="D160" s="56" t="s">
        <v>17</v>
      </c>
      <c r="E160" s="56" t="s">
        <v>27</v>
      </c>
      <c r="F160" s="56" t="s">
        <v>17</v>
      </c>
      <c r="G160" s="56" t="s">
        <v>26</v>
      </c>
      <c r="H160" s="56" t="s">
        <v>17</v>
      </c>
      <c r="I160" s="56" t="s">
        <v>25</v>
      </c>
      <c r="J160" s="56" t="s">
        <v>18</v>
      </c>
      <c r="K160" s="56" t="s">
        <v>17</v>
      </c>
      <c r="L160" s="56" t="s">
        <v>19</v>
      </c>
      <c r="M160" s="56" t="s">
        <v>18</v>
      </c>
      <c r="N160" s="56" t="s">
        <v>17</v>
      </c>
      <c r="O160" s="56" t="s">
        <v>25</v>
      </c>
      <c r="P160" s="56" t="s">
        <v>24</v>
      </c>
      <c r="Q160" s="56" t="s">
        <v>33</v>
      </c>
      <c r="R160" s="57" t="s">
        <v>228</v>
      </c>
      <c r="S160" s="58" t="s">
        <v>53</v>
      </c>
      <c r="T160" s="59"/>
      <c r="U160" s="59"/>
      <c r="V160" s="59"/>
      <c r="W160" s="59">
        <v>120931.5</v>
      </c>
      <c r="X160" s="59"/>
      <c r="Y160" s="59"/>
      <c r="Z160" s="60">
        <f>W160</f>
        <v>120931.5</v>
      </c>
      <c r="AA160" s="58">
        <v>2018</v>
      </c>
      <c r="AB160" s="41"/>
      <c r="AC160" s="107"/>
      <c r="AD160" s="73"/>
      <c r="AE160" s="74"/>
      <c r="AF160" s="74"/>
    </row>
    <row r="161" spans="1:32" s="63" customFormat="1" ht="60" x14ac:dyDescent="0.25">
      <c r="A161" s="56" t="s">
        <v>17</v>
      </c>
      <c r="B161" s="56" t="s">
        <v>18</v>
      </c>
      <c r="C161" s="56" t="s">
        <v>19</v>
      </c>
      <c r="D161" s="56" t="s">
        <v>17</v>
      </c>
      <c r="E161" s="56" t="s">
        <v>27</v>
      </c>
      <c r="F161" s="56" t="s">
        <v>17</v>
      </c>
      <c r="G161" s="56" t="s">
        <v>26</v>
      </c>
      <c r="H161" s="56" t="s">
        <v>17</v>
      </c>
      <c r="I161" s="56" t="s">
        <v>25</v>
      </c>
      <c r="J161" s="56" t="s">
        <v>18</v>
      </c>
      <c r="K161" s="56" t="s">
        <v>17</v>
      </c>
      <c r="L161" s="56" t="s">
        <v>19</v>
      </c>
      <c r="M161" s="56" t="s">
        <v>161</v>
      </c>
      <c r="N161" s="56" t="s">
        <v>17</v>
      </c>
      <c r="O161" s="56" t="s">
        <v>25</v>
      </c>
      <c r="P161" s="56" t="s">
        <v>24</v>
      </c>
      <c r="Q161" s="56" t="s">
        <v>33</v>
      </c>
      <c r="R161" s="57" t="s">
        <v>228</v>
      </c>
      <c r="S161" s="58" t="s">
        <v>53</v>
      </c>
      <c r="T161" s="59"/>
      <c r="U161" s="59"/>
      <c r="V161" s="59"/>
      <c r="W161" s="59">
        <f>30220.7-593-175-32.2</f>
        <v>29420.5</v>
      </c>
      <c r="X161" s="59"/>
      <c r="Y161" s="59"/>
      <c r="Z161" s="60">
        <f>W161</f>
        <v>29420.5</v>
      </c>
      <c r="AA161" s="58">
        <v>2018</v>
      </c>
      <c r="AB161" s="41"/>
      <c r="AC161" s="107"/>
      <c r="AD161" s="73"/>
      <c r="AE161" s="74"/>
      <c r="AF161" s="74"/>
    </row>
    <row r="162" spans="1:32" s="63" customFormat="1" ht="30" x14ac:dyDescent="0.25">
      <c r="A162" s="56" t="s">
        <v>17</v>
      </c>
      <c r="B162" s="56" t="s">
        <v>18</v>
      </c>
      <c r="C162" s="56" t="s">
        <v>19</v>
      </c>
      <c r="D162" s="56" t="s">
        <v>17</v>
      </c>
      <c r="E162" s="56" t="s">
        <v>27</v>
      </c>
      <c r="F162" s="56" t="s">
        <v>17</v>
      </c>
      <c r="G162" s="56" t="s">
        <v>26</v>
      </c>
      <c r="H162" s="56" t="s">
        <v>17</v>
      </c>
      <c r="I162" s="56" t="s">
        <v>25</v>
      </c>
      <c r="J162" s="56" t="s">
        <v>18</v>
      </c>
      <c r="K162" s="56" t="s">
        <v>17</v>
      </c>
      <c r="L162" s="56" t="s">
        <v>19</v>
      </c>
      <c r="M162" s="56" t="s">
        <v>161</v>
      </c>
      <c r="N162" s="56" t="s">
        <v>17</v>
      </c>
      <c r="O162" s="56" t="s">
        <v>25</v>
      </c>
      <c r="P162" s="56" t="s">
        <v>24</v>
      </c>
      <c r="Q162" s="56" t="s">
        <v>268</v>
      </c>
      <c r="R162" s="57" t="s">
        <v>94</v>
      </c>
      <c r="S162" s="58" t="s">
        <v>53</v>
      </c>
      <c r="T162" s="59"/>
      <c r="U162" s="59"/>
      <c r="V162" s="59"/>
      <c r="W162" s="59"/>
      <c r="X162" s="59">
        <v>4886</v>
      </c>
      <c r="Y162" s="59"/>
      <c r="Z162" s="60">
        <f>X162</f>
        <v>4886</v>
      </c>
      <c r="AA162" s="58">
        <v>2019</v>
      </c>
      <c r="AB162" s="41"/>
      <c r="AC162" s="107"/>
      <c r="AD162" s="73"/>
      <c r="AE162" s="74"/>
      <c r="AF162" s="74"/>
    </row>
    <row r="163" spans="1:32" s="63" customFormat="1" ht="30" x14ac:dyDescent="0.25">
      <c r="A163" s="56" t="s">
        <v>17</v>
      </c>
      <c r="B163" s="56" t="s">
        <v>18</v>
      </c>
      <c r="C163" s="56" t="s">
        <v>19</v>
      </c>
      <c r="D163" s="56" t="s">
        <v>17</v>
      </c>
      <c r="E163" s="56" t="s">
        <v>27</v>
      </c>
      <c r="F163" s="56" t="s">
        <v>17</v>
      </c>
      <c r="G163" s="56" t="s">
        <v>26</v>
      </c>
      <c r="H163" s="56" t="s">
        <v>17</v>
      </c>
      <c r="I163" s="56" t="s">
        <v>25</v>
      </c>
      <c r="J163" s="56" t="s">
        <v>18</v>
      </c>
      <c r="K163" s="56" t="s">
        <v>17</v>
      </c>
      <c r="L163" s="56" t="s">
        <v>19</v>
      </c>
      <c r="M163" s="56" t="s">
        <v>18</v>
      </c>
      <c r="N163" s="56" t="s">
        <v>17</v>
      </c>
      <c r="O163" s="56" t="s">
        <v>25</v>
      </c>
      <c r="P163" s="56" t="s">
        <v>24</v>
      </c>
      <c r="Q163" s="56" t="s">
        <v>268</v>
      </c>
      <c r="R163" s="57" t="s">
        <v>94</v>
      </c>
      <c r="S163" s="58" t="s">
        <v>53</v>
      </c>
      <c r="T163" s="59"/>
      <c r="U163" s="59"/>
      <c r="V163" s="59"/>
      <c r="W163" s="59"/>
      <c r="X163" s="59">
        <v>19544</v>
      </c>
      <c r="Y163" s="59"/>
      <c r="Z163" s="60">
        <f>X163</f>
        <v>19544</v>
      </c>
      <c r="AA163" s="58">
        <v>2019</v>
      </c>
      <c r="AB163" s="41"/>
      <c r="AC163" s="107"/>
      <c r="AD163" s="73"/>
      <c r="AE163" s="74"/>
      <c r="AF163" s="74"/>
    </row>
    <row r="164" spans="1:32" s="1" customFormat="1" ht="27.6" customHeight="1" x14ac:dyDescent="0.2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17" t="s">
        <v>98</v>
      </c>
      <c r="S164" s="15" t="s">
        <v>54</v>
      </c>
      <c r="T164" s="8">
        <v>213.5</v>
      </c>
      <c r="U164" s="8">
        <f>25.9+283</f>
        <v>308.89999999999998</v>
      </c>
      <c r="V164" s="8">
        <v>104</v>
      </c>
      <c r="W164" s="8">
        <v>134.80000000000001</v>
      </c>
      <c r="X164" s="8">
        <v>13.7</v>
      </c>
      <c r="Y164" s="8"/>
      <c r="Z164" s="5">
        <f>T164+U164+V164+W164+X164+Y164</f>
        <v>774.90000000000009</v>
      </c>
      <c r="AA164" s="15">
        <v>2019</v>
      </c>
      <c r="AB164" s="41"/>
      <c r="AC164" s="107"/>
      <c r="AD164" s="41"/>
    </row>
    <row r="165" spans="1:32" s="52" customFormat="1" ht="30" x14ac:dyDescent="0.2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17" t="s">
        <v>99</v>
      </c>
      <c r="S165" s="15" t="s">
        <v>49</v>
      </c>
      <c r="T165" s="21">
        <v>3</v>
      </c>
      <c r="U165" s="21"/>
      <c r="V165" s="21">
        <v>1</v>
      </c>
      <c r="W165" s="21">
        <v>1</v>
      </c>
      <c r="X165" s="21"/>
      <c r="Y165" s="21"/>
      <c r="Z165" s="6">
        <f>T165+U165+V165+W165+X165+Y165</f>
        <v>5</v>
      </c>
      <c r="AA165" s="15">
        <v>2018</v>
      </c>
      <c r="AB165" s="41"/>
      <c r="AC165" s="109"/>
      <c r="AD165" s="38"/>
      <c r="AE165" s="39"/>
      <c r="AF165" s="39"/>
    </row>
    <row r="166" spans="1:32" s="64" customFormat="1" ht="30" x14ac:dyDescent="0.2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17" t="s">
        <v>190</v>
      </c>
      <c r="S166" s="15" t="s">
        <v>6</v>
      </c>
      <c r="T166" s="8">
        <f>160+0.1</f>
        <v>160.1</v>
      </c>
      <c r="U166" s="8"/>
      <c r="V166" s="8">
        <v>51</v>
      </c>
      <c r="W166" s="8">
        <v>95</v>
      </c>
      <c r="X166" s="8"/>
      <c r="Y166" s="8"/>
      <c r="Z166" s="5">
        <f>T166+U166+V166+W166+X166+Y166</f>
        <v>306.10000000000002</v>
      </c>
      <c r="AA166" s="15">
        <v>2018</v>
      </c>
      <c r="AB166" s="75"/>
      <c r="AC166" s="110"/>
      <c r="AD166" s="75"/>
      <c r="AE166" s="76"/>
      <c r="AF166" s="76"/>
    </row>
    <row r="167" spans="1:32" s="64" customFormat="1" ht="30" x14ac:dyDescent="0.2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17" t="s">
        <v>231</v>
      </c>
      <c r="S167" s="15" t="s">
        <v>158</v>
      </c>
      <c r="T167" s="8"/>
      <c r="U167" s="8"/>
      <c r="V167" s="8"/>
      <c r="W167" s="8">
        <v>20.7</v>
      </c>
      <c r="X167" s="8"/>
      <c r="Y167" s="8"/>
      <c r="Z167" s="5">
        <f>T167+U167+V167+W167+X167+Y167</f>
        <v>20.7</v>
      </c>
      <c r="AA167" s="15">
        <v>2018</v>
      </c>
      <c r="AB167" s="75"/>
      <c r="AC167" s="110"/>
      <c r="AD167" s="75"/>
      <c r="AE167" s="76"/>
      <c r="AF167" s="76"/>
    </row>
    <row r="168" spans="1:32" s="64" customFormat="1" ht="28.9" customHeight="1" x14ac:dyDescent="0.25">
      <c r="A168" s="56" t="s">
        <v>17</v>
      </c>
      <c r="B168" s="56" t="s">
        <v>18</v>
      </c>
      <c r="C168" s="56" t="s">
        <v>19</v>
      </c>
      <c r="D168" s="56" t="s">
        <v>17</v>
      </c>
      <c r="E168" s="56" t="s">
        <v>27</v>
      </c>
      <c r="F168" s="56" t="s">
        <v>17</v>
      </c>
      <c r="G168" s="56" t="s">
        <v>26</v>
      </c>
      <c r="H168" s="56" t="s">
        <v>17</v>
      </c>
      <c r="I168" s="56" t="s">
        <v>25</v>
      </c>
      <c r="J168" s="56" t="s">
        <v>18</v>
      </c>
      <c r="K168" s="56" t="s">
        <v>17</v>
      </c>
      <c r="L168" s="56" t="s">
        <v>19</v>
      </c>
      <c r="M168" s="56" t="s">
        <v>17</v>
      </c>
      <c r="N168" s="56" t="s">
        <v>17</v>
      </c>
      <c r="O168" s="56" t="s">
        <v>17</v>
      </c>
      <c r="P168" s="56" t="s">
        <v>17</v>
      </c>
      <c r="Q168" s="56" t="s">
        <v>17</v>
      </c>
      <c r="R168" s="57" t="s">
        <v>250</v>
      </c>
      <c r="S168" s="58" t="s">
        <v>53</v>
      </c>
      <c r="T168" s="59"/>
      <c r="U168" s="59"/>
      <c r="V168" s="59"/>
      <c r="W168" s="96"/>
      <c r="X168" s="60">
        <f>X169+X170</f>
        <v>847329.2</v>
      </c>
      <c r="Y168" s="60">
        <f>Y169+Y170</f>
        <v>814712.9</v>
      </c>
      <c r="Z168" s="60">
        <f>Z169+Z170</f>
        <v>1662042.0999999999</v>
      </c>
      <c r="AA168" s="58">
        <v>2020</v>
      </c>
      <c r="AB168" s="75"/>
      <c r="AC168" s="110"/>
      <c r="AD168" s="75"/>
      <c r="AE168" s="76"/>
      <c r="AF168" s="76"/>
    </row>
    <row r="169" spans="1:32" s="64" customFormat="1" ht="31.15" customHeight="1" x14ac:dyDescent="0.25">
      <c r="A169" s="56" t="s">
        <v>17</v>
      </c>
      <c r="B169" s="56" t="s">
        <v>18</v>
      </c>
      <c r="C169" s="56" t="s">
        <v>19</v>
      </c>
      <c r="D169" s="56" t="s">
        <v>17</v>
      </c>
      <c r="E169" s="56" t="s">
        <v>27</v>
      </c>
      <c r="F169" s="56" t="s">
        <v>17</v>
      </c>
      <c r="G169" s="56" t="s">
        <v>26</v>
      </c>
      <c r="H169" s="56" t="s">
        <v>17</v>
      </c>
      <c r="I169" s="56" t="s">
        <v>25</v>
      </c>
      <c r="J169" s="56" t="s">
        <v>18</v>
      </c>
      <c r="K169" s="56" t="s">
        <v>17</v>
      </c>
      <c r="L169" s="56" t="s">
        <v>19</v>
      </c>
      <c r="M169" s="56" t="s">
        <v>17</v>
      </c>
      <c r="N169" s="56" t="s">
        <v>17</v>
      </c>
      <c r="O169" s="56" t="s">
        <v>17</v>
      </c>
      <c r="P169" s="56" t="s">
        <v>17</v>
      </c>
      <c r="Q169" s="56" t="s">
        <v>17</v>
      </c>
      <c r="R169" s="57" t="s">
        <v>250</v>
      </c>
      <c r="S169" s="58" t="s">
        <v>53</v>
      </c>
      <c r="T169" s="59"/>
      <c r="U169" s="59"/>
      <c r="V169" s="59"/>
      <c r="W169" s="96"/>
      <c r="X169" s="59">
        <f>21377.8-203.6-13650.1+1574.1-1769</f>
        <v>7329.2000000000007</v>
      </c>
      <c r="Y169" s="59"/>
      <c r="Z169" s="60">
        <f>X169+Y169</f>
        <v>7329.2000000000007</v>
      </c>
      <c r="AA169" s="58">
        <v>2019</v>
      </c>
      <c r="AB169" s="75"/>
      <c r="AC169" s="110"/>
      <c r="AD169" s="75"/>
      <c r="AE169" s="76"/>
      <c r="AF169" s="76"/>
    </row>
    <row r="170" spans="1:32" s="64" customFormat="1" ht="30" customHeight="1" x14ac:dyDescent="0.25">
      <c r="A170" s="56" t="s">
        <v>17</v>
      </c>
      <c r="B170" s="56" t="s">
        <v>18</v>
      </c>
      <c r="C170" s="56" t="s">
        <v>19</v>
      </c>
      <c r="D170" s="56" t="s">
        <v>17</v>
      </c>
      <c r="E170" s="56" t="s">
        <v>27</v>
      </c>
      <c r="F170" s="56" t="s">
        <v>17</v>
      </c>
      <c r="G170" s="56" t="s">
        <v>26</v>
      </c>
      <c r="H170" s="56" t="s">
        <v>17</v>
      </c>
      <c r="I170" s="56" t="s">
        <v>25</v>
      </c>
      <c r="J170" s="56" t="s">
        <v>18</v>
      </c>
      <c r="K170" s="56" t="s">
        <v>186</v>
      </c>
      <c r="L170" s="56" t="s">
        <v>28</v>
      </c>
      <c r="M170" s="56" t="s">
        <v>24</v>
      </c>
      <c r="N170" s="56" t="s">
        <v>24</v>
      </c>
      <c r="O170" s="56" t="s">
        <v>24</v>
      </c>
      <c r="P170" s="56" t="s">
        <v>19</v>
      </c>
      <c r="Q170" s="56" t="s">
        <v>17</v>
      </c>
      <c r="R170" s="57" t="s">
        <v>250</v>
      </c>
      <c r="S170" s="58" t="s">
        <v>53</v>
      </c>
      <c r="T170" s="59"/>
      <c r="U170" s="59"/>
      <c r="V170" s="59"/>
      <c r="W170" s="96"/>
      <c r="X170" s="59">
        <f>42000+798000</f>
        <v>840000</v>
      </c>
      <c r="Y170" s="59">
        <f>16712.9+798000</f>
        <v>814712.9</v>
      </c>
      <c r="Z170" s="60">
        <f>X170+Y170</f>
        <v>1654712.9</v>
      </c>
      <c r="AA170" s="58">
        <v>2020</v>
      </c>
      <c r="AB170" s="75"/>
      <c r="AC170" s="110"/>
      <c r="AD170" s="75"/>
      <c r="AE170" s="76"/>
      <c r="AF170" s="76"/>
    </row>
    <row r="171" spans="1:32" s="64" customFormat="1" ht="29.45" customHeight="1" x14ac:dyDescent="0.2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17" t="s">
        <v>249</v>
      </c>
      <c r="S171" s="15" t="s">
        <v>5</v>
      </c>
      <c r="T171" s="8"/>
      <c r="U171" s="8"/>
      <c r="V171" s="8"/>
      <c r="W171" s="92"/>
      <c r="X171" s="8">
        <f>33.4+2.2</f>
        <v>35.6</v>
      </c>
      <c r="Y171" s="8">
        <v>61.6</v>
      </c>
      <c r="Z171" s="5">
        <f>X171+Y171</f>
        <v>97.2</v>
      </c>
      <c r="AA171" s="15">
        <v>2020</v>
      </c>
      <c r="AB171" s="75"/>
      <c r="AC171" s="110"/>
      <c r="AD171" s="75"/>
      <c r="AE171" s="76"/>
      <c r="AF171" s="76"/>
    </row>
    <row r="172" spans="1:32" ht="42.75" x14ac:dyDescent="0.25">
      <c r="A172" s="50"/>
      <c r="B172" s="50"/>
      <c r="C172" s="50"/>
      <c r="D172" s="50" t="s">
        <v>17</v>
      </c>
      <c r="E172" s="50" t="s">
        <v>27</v>
      </c>
      <c r="F172" s="50" t="s">
        <v>17</v>
      </c>
      <c r="G172" s="50" t="s">
        <v>26</v>
      </c>
      <c r="H172" s="50" t="s">
        <v>17</v>
      </c>
      <c r="I172" s="50" t="s">
        <v>25</v>
      </c>
      <c r="J172" s="50" t="s">
        <v>18</v>
      </c>
      <c r="K172" s="50" t="s">
        <v>17</v>
      </c>
      <c r="L172" s="50" t="s">
        <v>28</v>
      </c>
      <c r="M172" s="50" t="s">
        <v>17</v>
      </c>
      <c r="N172" s="50" t="s">
        <v>17</v>
      </c>
      <c r="O172" s="50" t="s">
        <v>17</v>
      </c>
      <c r="P172" s="50" t="s">
        <v>17</v>
      </c>
      <c r="Q172" s="50" t="s">
        <v>17</v>
      </c>
      <c r="R172" s="51" t="s">
        <v>30</v>
      </c>
      <c r="S172" s="26" t="s">
        <v>53</v>
      </c>
      <c r="T172" s="16">
        <f>T174+T182+T188+T203+T205</f>
        <v>555707.99999999988</v>
      </c>
      <c r="U172" s="16">
        <f>U174+U182+U188+U203+U205+U214</f>
        <v>602437.20000000007</v>
      </c>
      <c r="V172" s="16">
        <f>V174+V182+V188+V203+V205+V216</f>
        <v>592342.00000000012</v>
      </c>
      <c r="W172" s="16">
        <f>W174+W182+W188+W203+W205+W216</f>
        <v>545656.39999999991</v>
      </c>
      <c r="X172" s="16">
        <f>X174+X182+X188+X203+X205</f>
        <v>473742.69999999995</v>
      </c>
      <c r="Y172" s="16">
        <f>Y174+Y182+Y188+Y203+Y205+Y216</f>
        <v>423800.3</v>
      </c>
      <c r="Z172" s="16">
        <f>Z174+Z182+Z188+Z203+Z205+Z214+Z216</f>
        <v>3193686.5999999992</v>
      </c>
      <c r="AA172" s="26">
        <v>2020</v>
      </c>
    </row>
    <row r="173" spans="1:32" ht="44.25" x14ac:dyDescent="0.25">
      <c r="A173" s="36"/>
      <c r="B173" s="36"/>
      <c r="C173" s="36"/>
      <c r="D173" s="36"/>
      <c r="E173" s="36"/>
      <c r="F173" s="36"/>
      <c r="G173" s="36"/>
      <c r="H173" s="36"/>
      <c r="I173" s="37"/>
      <c r="J173" s="36"/>
      <c r="K173" s="36"/>
      <c r="L173" s="36"/>
      <c r="M173" s="36"/>
      <c r="N173" s="36"/>
      <c r="O173" s="36"/>
      <c r="P173" s="36"/>
      <c r="Q173" s="36"/>
      <c r="R173" s="35" t="s">
        <v>100</v>
      </c>
      <c r="S173" s="15" t="s">
        <v>54</v>
      </c>
      <c r="T173" s="8">
        <f>T178</f>
        <v>6722.4</v>
      </c>
      <c r="U173" s="8">
        <f t="shared" ref="U173:Z173" si="12">U178</f>
        <v>5804.6</v>
      </c>
      <c r="V173" s="8">
        <f t="shared" si="12"/>
        <v>5804.6</v>
      </c>
      <c r="W173" s="8">
        <f t="shared" si="12"/>
        <v>5804.6</v>
      </c>
      <c r="X173" s="8">
        <f t="shared" si="12"/>
        <v>5804.6</v>
      </c>
      <c r="Y173" s="8">
        <f t="shared" si="12"/>
        <v>5804.6</v>
      </c>
      <c r="Z173" s="5">
        <f t="shared" si="12"/>
        <v>5804.6</v>
      </c>
      <c r="AA173" s="15">
        <v>2020</v>
      </c>
    </row>
    <row r="174" spans="1:32" ht="45" x14ac:dyDescent="0.25">
      <c r="A174" s="56" t="s">
        <v>17</v>
      </c>
      <c r="B174" s="56" t="s">
        <v>18</v>
      </c>
      <c r="C174" s="56" t="s">
        <v>19</v>
      </c>
      <c r="D174" s="56" t="s">
        <v>17</v>
      </c>
      <c r="E174" s="56" t="s">
        <v>27</v>
      </c>
      <c r="F174" s="56" t="s">
        <v>17</v>
      </c>
      <c r="G174" s="56" t="s">
        <v>26</v>
      </c>
      <c r="H174" s="56" t="s">
        <v>17</v>
      </c>
      <c r="I174" s="56" t="s">
        <v>25</v>
      </c>
      <c r="J174" s="56" t="s">
        <v>18</v>
      </c>
      <c r="K174" s="56" t="s">
        <v>17</v>
      </c>
      <c r="L174" s="56" t="s">
        <v>28</v>
      </c>
      <c r="M174" s="56" t="s">
        <v>17</v>
      </c>
      <c r="N174" s="56" t="s">
        <v>17</v>
      </c>
      <c r="O174" s="56" t="s">
        <v>17</v>
      </c>
      <c r="P174" s="56" t="s">
        <v>17</v>
      </c>
      <c r="Q174" s="56" t="s">
        <v>17</v>
      </c>
      <c r="R174" s="57" t="s">
        <v>101</v>
      </c>
      <c r="S174" s="58" t="s">
        <v>53</v>
      </c>
      <c r="T174" s="60">
        <f>524597.1+9797.5</f>
        <v>534394.6</v>
      </c>
      <c r="U174" s="60">
        <f>560000-700-185-145.1-1284.7-993.1-56017.3</f>
        <v>500674.8000000001</v>
      </c>
      <c r="V174" s="60">
        <f>V175+V176+V177</f>
        <v>490893.30000000005</v>
      </c>
      <c r="W174" s="60">
        <f>W175+W176</f>
        <v>481100.79999999999</v>
      </c>
      <c r="X174" s="60">
        <f>X175+X176</f>
        <v>448026.3</v>
      </c>
      <c r="Y174" s="60">
        <f>Y175+Y176</f>
        <v>399220.6</v>
      </c>
      <c r="Z174" s="60">
        <f>Z175+Z176+Z177</f>
        <v>2854310.4</v>
      </c>
      <c r="AA174" s="58">
        <v>2020</v>
      </c>
    </row>
    <row r="175" spans="1:32" ht="45" x14ac:dyDescent="0.25">
      <c r="A175" s="56" t="s">
        <v>17</v>
      </c>
      <c r="B175" s="56" t="s">
        <v>18</v>
      </c>
      <c r="C175" s="56" t="s">
        <v>19</v>
      </c>
      <c r="D175" s="56" t="s">
        <v>17</v>
      </c>
      <c r="E175" s="56" t="s">
        <v>27</v>
      </c>
      <c r="F175" s="56" t="s">
        <v>17</v>
      </c>
      <c r="G175" s="56" t="s">
        <v>26</v>
      </c>
      <c r="H175" s="56" t="s">
        <v>17</v>
      </c>
      <c r="I175" s="56" t="s">
        <v>25</v>
      </c>
      <c r="J175" s="56" t="s">
        <v>18</v>
      </c>
      <c r="K175" s="56" t="s">
        <v>17</v>
      </c>
      <c r="L175" s="56" t="s">
        <v>28</v>
      </c>
      <c r="M175" s="56" t="s">
        <v>17</v>
      </c>
      <c r="N175" s="56" t="s">
        <v>17</v>
      </c>
      <c r="O175" s="56" t="s">
        <v>17</v>
      </c>
      <c r="P175" s="56" t="s">
        <v>17</v>
      </c>
      <c r="Q175" s="56" t="s">
        <v>17</v>
      </c>
      <c r="R175" s="57" t="s">
        <v>101</v>
      </c>
      <c r="S175" s="58" t="s">
        <v>53</v>
      </c>
      <c r="T175" s="59">
        <f>524597.1+9797.5</f>
        <v>534394.6</v>
      </c>
      <c r="U175" s="59">
        <f>560000-700-185-145.1-1284.7-993.1-56017.3</f>
        <v>500674.8000000001</v>
      </c>
      <c r="V175" s="59">
        <f>510303.9-40000-731.1-35.9-200+1100-8701.7-380-73.6-186</f>
        <v>461095.60000000003</v>
      </c>
      <c r="W175" s="59">
        <f>469051.5-1500-603.2+2103.2-7000-71.4+652.3-1800+20268.4</f>
        <v>481100.79999999999</v>
      </c>
      <c r="X175" s="59">
        <f>448705.2-45-1010+376.1</f>
        <v>448026.3</v>
      </c>
      <c r="Y175" s="59">
        <f>408589.1-9368.5</f>
        <v>399220.6</v>
      </c>
      <c r="Z175" s="60">
        <f>T175+U175+V175+W175+X175+Y175</f>
        <v>2824512.7</v>
      </c>
      <c r="AA175" s="58">
        <v>2020</v>
      </c>
    </row>
    <row r="176" spans="1:32" ht="45" x14ac:dyDescent="0.25">
      <c r="A176" s="56" t="s">
        <v>17</v>
      </c>
      <c r="B176" s="56" t="s">
        <v>18</v>
      </c>
      <c r="C176" s="56" t="s">
        <v>19</v>
      </c>
      <c r="D176" s="56" t="s">
        <v>17</v>
      </c>
      <c r="E176" s="56" t="s">
        <v>27</v>
      </c>
      <c r="F176" s="56" t="s">
        <v>17</v>
      </c>
      <c r="G176" s="56" t="s">
        <v>26</v>
      </c>
      <c r="H176" s="56" t="s">
        <v>17</v>
      </c>
      <c r="I176" s="56" t="s">
        <v>25</v>
      </c>
      <c r="J176" s="56" t="s">
        <v>18</v>
      </c>
      <c r="K176" s="56" t="s">
        <v>17</v>
      </c>
      <c r="L176" s="56" t="s">
        <v>28</v>
      </c>
      <c r="M176" s="56" t="s">
        <v>161</v>
      </c>
      <c r="N176" s="56" t="s">
        <v>17</v>
      </c>
      <c r="O176" s="56" t="s">
        <v>33</v>
      </c>
      <c r="P176" s="56" t="s">
        <v>18</v>
      </c>
      <c r="Q176" s="56" t="s">
        <v>184</v>
      </c>
      <c r="R176" s="57" t="s">
        <v>101</v>
      </c>
      <c r="S176" s="58" t="s">
        <v>53</v>
      </c>
      <c r="T176" s="59"/>
      <c r="U176" s="59"/>
      <c r="V176" s="59">
        <v>2979.8</v>
      </c>
      <c r="W176" s="96"/>
      <c r="X176" s="59"/>
      <c r="Y176" s="59"/>
      <c r="Z176" s="60">
        <f>T176+U176+V176+W176+X176+Y176</f>
        <v>2979.8</v>
      </c>
      <c r="AA176" s="58">
        <v>2017</v>
      </c>
    </row>
    <row r="177" spans="1:32" ht="45" x14ac:dyDescent="0.25">
      <c r="A177" s="56" t="s">
        <v>17</v>
      </c>
      <c r="B177" s="56" t="s">
        <v>18</v>
      </c>
      <c r="C177" s="56" t="s">
        <v>19</v>
      </c>
      <c r="D177" s="56" t="s">
        <v>17</v>
      </c>
      <c r="E177" s="56" t="s">
        <v>27</v>
      </c>
      <c r="F177" s="56" t="s">
        <v>17</v>
      </c>
      <c r="G177" s="56" t="s">
        <v>26</v>
      </c>
      <c r="H177" s="56" t="s">
        <v>17</v>
      </c>
      <c r="I177" s="56" t="s">
        <v>25</v>
      </c>
      <c r="J177" s="56" t="s">
        <v>18</v>
      </c>
      <c r="K177" s="56" t="s">
        <v>17</v>
      </c>
      <c r="L177" s="56" t="s">
        <v>28</v>
      </c>
      <c r="M177" s="56" t="s">
        <v>18</v>
      </c>
      <c r="N177" s="56" t="s">
        <v>17</v>
      </c>
      <c r="O177" s="56" t="s">
        <v>33</v>
      </c>
      <c r="P177" s="56" t="s">
        <v>18</v>
      </c>
      <c r="Q177" s="56" t="s">
        <v>187</v>
      </c>
      <c r="R177" s="57" t="s">
        <v>101</v>
      </c>
      <c r="S177" s="58" t="s">
        <v>53</v>
      </c>
      <c r="T177" s="59"/>
      <c r="U177" s="59"/>
      <c r="V177" s="59">
        <v>26817.9</v>
      </c>
      <c r="W177" s="96"/>
      <c r="X177" s="59"/>
      <c r="Y177" s="59"/>
      <c r="Z177" s="60">
        <f>T177+U177+V177+W177+X177+Y177</f>
        <v>26817.9</v>
      </c>
      <c r="AA177" s="58">
        <v>2017</v>
      </c>
    </row>
    <row r="178" spans="1:32" ht="45" x14ac:dyDescent="0.2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17" t="s">
        <v>102</v>
      </c>
      <c r="S178" s="15" t="s">
        <v>158</v>
      </c>
      <c r="T178" s="8">
        <v>6722.4</v>
      </c>
      <c r="U178" s="8">
        <v>5804.6</v>
      </c>
      <c r="V178" s="8">
        <v>5804.6</v>
      </c>
      <c r="W178" s="8">
        <v>5804.6</v>
      </c>
      <c r="X178" s="8">
        <v>5804.6</v>
      </c>
      <c r="Y178" s="8">
        <v>5804.6</v>
      </c>
      <c r="Z178" s="5">
        <v>5804.6</v>
      </c>
      <c r="AA178" s="15">
        <v>2020</v>
      </c>
    </row>
    <row r="179" spans="1:32" ht="45" x14ac:dyDescent="0.2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17" t="s">
        <v>103</v>
      </c>
      <c r="S179" s="15" t="s">
        <v>49</v>
      </c>
      <c r="T179" s="21">
        <v>43</v>
      </c>
      <c r="U179" s="21">
        <v>55</v>
      </c>
      <c r="V179" s="21"/>
      <c r="W179" s="21"/>
      <c r="X179" s="21">
        <v>5</v>
      </c>
      <c r="Y179" s="21">
        <v>5</v>
      </c>
      <c r="Z179" s="6">
        <f t="shared" ref="Z179:Z187" si="13">T179+U179+V179+W179+X179+Y179</f>
        <v>108</v>
      </c>
      <c r="AA179" s="15">
        <v>2020</v>
      </c>
    </row>
    <row r="180" spans="1:32" ht="45" x14ac:dyDescent="0.2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17" t="s">
        <v>104</v>
      </c>
      <c r="S180" s="15" t="s">
        <v>49</v>
      </c>
      <c r="T180" s="21">
        <f>4367-2367</f>
        <v>2000</v>
      </c>
      <c r="U180" s="21">
        <f>2540+172+150</f>
        <v>2862</v>
      </c>
      <c r="V180" s="21">
        <v>2310</v>
      </c>
      <c r="W180" s="21">
        <f>1800-340</f>
        <v>1460</v>
      </c>
      <c r="X180" s="21">
        <v>1500</v>
      </c>
      <c r="Y180" s="21">
        <v>2300</v>
      </c>
      <c r="Z180" s="6">
        <f t="shared" si="13"/>
        <v>12432</v>
      </c>
      <c r="AA180" s="15">
        <v>2020</v>
      </c>
    </row>
    <row r="181" spans="1:32" ht="30" x14ac:dyDescent="0.2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17" t="s">
        <v>105</v>
      </c>
      <c r="S181" s="15" t="s">
        <v>15</v>
      </c>
      <c r="T181" s="8">
        <v>78529</v>
      </c>
      <c r="U181" s="8">
        <v>64700</v>
      </c>
      <c r="V181" s="8">
        <v>58800</v>
      </c>
      <c r="W181" s="8">
        <v>53263.3</v>
      </c>
      <c r="X181" s="8">
        <v>55000</v>
      </c>
      <c r="Y181" s="8">
        <v>55000</v>
      </c>
      <c r="Z181" s="5">
        <f t="shared" si="13"/>
        <v>365292.3</v>
      </c>
      <c r="AA181" s="15">
        <v>2020</v>
      </c>
    </row>
    <row r="182" spans="1:32" s="63" customFormat="1" ht="30" x14ac:dyDescent="0.25">
      <c r="A182" s="56" t="s">
        <v>17</v>
      </c>
      <c r="B182" s="56" t="s">
        <v>18</v>
      </c>
      <c r="C182" s="56" t="s">
        <v>19</v>
      </c>
      <c r="D182" s="56" t="s">
        <v>17</v>
      </c>
      <c r="E182" s="56" t="s">
        <v>27</v>
      </c>
      <c r="F182" s="56" t="s">
        <v>17</v>
      </c>
      <c r="G182" s="56" t="s">
        <v>26</v>
      </c>
      <c r="H182" s="56" t="s">
        <v>17</v>
      </c>
      <c r="I182" s="56" t="s">
        <v>25</v>
      </c>
      <c r="J182" s="56" t="s">
        <v>18</v>
      </c>
      <c r="K182" s="56" t="s">
        <v>17</v>
      </c>
      <c r="L182" s="56" t="s">
        <v>28</v>
      </c>
      <c r="M182" s="56" t="s">
        <v>17</v>
      </c>
      <c r="N182" s="56" t="s">
        <v>17</v>
      </c>
      <c r="O182" s="56" t="s">
        <v>17</v>
      </c>
      <c r="P182" s="56" t="s">
        <v>17</v>
      </c>
      <c r="Q182" s="56" t="s">
        <v>17</v>
      </c>
      <c r="R182" s="57" t="s">
        <v>156</v>
      </c>
      <c r="S182" s="58" t="s">
        <v>53</v>
      </c>
      <c r="T182" s="60">
        <f>8750.1-1323.9</f>
        <v>7426.2000000000007</v>
      </c>
      <c r="U182" s="60">
        <f>4000-420.3-400</f>
        <v>3179.7</v>
      </c>
      <c r="V182" s="60">
        <f>V183+V184+V185</f>
        <v>14211</v>
      </c>
      <c r="W182" s="60">
        <f>W183</f>
        <v>1563.8000000000002</v>
      </c>
      <c r="X182" s="60">
        <f>X183</f>
        <v>2175</v>
      </c>
      <c r="Y182" s="60">
        <f>Y183</f>
        <v>1136.7</v>
      </c>
      <c r="Z182" s="60">
        <f t="shared" si="13"/>
        <v>29692.400000000001</v>
      </c>
      <c r="AA182" s="58">
        <v>2020</v>
      </c>
      <c r="AB182" s="41"/>
      <c r="AC182" s="111"/>
      <c r="AD182" s="73"/>
      <c r="AE182" s="74"/>
      <c r="AF182" s="74"/>
    </row>
    <row r="183" spans="1:32" s="63" customFormat="1" ht="30" x14ac:dyDescent="0.25">
      <c r="A183" s="56" t="s">
        <v>17</v>
      </c>
      <c r="B183" s="56" t="s">
        <v>18</v>
      </c>
      <c r="C183" s="56" t="s">
        <v>19</v>
      </c>
      <c r="D183" s="56" t="s">
        <v>17</v>
      </c>
      <c r="E183" s="56" t="s">
        <v>27</v>
      </c>
      <c r="F183" s="56" t="s">
        <v>17</v>
      </c>
      <c r="G183" s="56" t="s">
        <v>26</v>
      </c>
      <c r="H183" s="56" t="s">
        <v>17</v>
      </c>
      <c r="I183" s="56" t="s">
        <v>25</v>
      </c>
      <c r="J183" s="56" t="s">
        <v>18</v>
      </c>
      <c r="K183" s="56" t="s">
        <v>17</v>
      </c>
      <c r="L183" s="56" t="s">
        <v>28</v>
      </c>
      <c r="M183" s="56" t="s">
        <v>17</v>
      </c>
      <c r="N183" s="56" t="s">
        <v>17</v>
      </c>
      <c r="O183" s="56" t="s">
        <v>17</v>
      </c>
      <c r="P183" s="56" t="s">
        <v>17</v>
      </c>
      <c r="Q183" s="56" t="s">
        <v>17</v>
      </c>
      <c r="R183" s="57" t="s">
        <v>156</v>
      </c>
      <c r="S183" s="58" t="s">
        <v>53</v>
      </c>
      <c r="T183" s="59">
        <f>8750.1-1323.9</f>
        <v>7426.2000000000007</v>
      </c>
      <c r="U183" s="59">
        <f>4000-420.3-400</f>
        <v>3179.7</v>
      </c>
      <c r="V183" s="59">
        <f>2633-20-1100-100-322.5-125+125</f>
        <v>1090.5</v>
      </c>
      <c r="W183" s="59">
        <f>2777.8-75-277.8+1510.5+192.1-1488-429.9-20-625.9</f>
        <v>1563.8000000000002</v>
      </c>
      <c r="X183" s="59">
        <f>2500-325</f>
        <v>2175</v>
      </c>
      <c r="Y183" s="59">
        <v>1136.7</v>
      </c>
      <c r="Z183" s="60">
        <f t="shared" si="13"/>
        <v>16571.900000000001</v>
      </c>
      <c r="AA183" s="58">
        <v>2020</v>
      </c>
      <c r="AB183" s="41"/>
      <c r="AC183" s="111"/>
      <c r="AD183" s="73"/>
      <c r="AE183" s="74"/>
      <c r="AF183" s="74"/>
    </row>
    <row r="184" spans="1:32" s="63" customFormat="1" ht="30" x14ac:dyDescent="0.25">
      <c r="A184" s="56" t="s">
        <v>17</v>
      </c>
      <c r="B184" s="56" t="s">
        <v>18</v>
      </c>
      <c r="C184" s="56" t="s">
        <v>19</v>
      </c>
      <c r="D184" s="56" t="s">
        <v>17</v>
      </c>
      <c r="E184" s="56" t="s">
        <v>27</v>
      </c>
      <c r="F184" s="56" t="s">
        <v>17</v>
      </c>
      <c r="G184" s="56" t="s">
        <v>26</v>
      </c>
      <c r="H184" s="56" t="s">
        <v>17</v>
      </c>
      <c r="I184" s="56" t="s">
        <v>25</v>
      </c>
      <c r="J184" s="56" t="s">
        <v>18</v>
      </c>
      <c r="K184" s="56" t="s">
        <v>17</v>
      </c>
      <c r="L184" s="56" t="s">
        <v>28</v>
      </c>
      <c r="M184" s="56" t="s">
        <v>161</v>
      </c>
      <c r="N184" s="56" t="s">
        <v>17</v>
      </c>
      <c r="O184" s="56" t="s">
        <v>33</v>
      </c>
      <c r="P184" s="56" t="s">
        <v>18</v>
      </c>
      <c r="Q184" s="56" t="s">
        <v>184</v>
      </c>
      <c r="R184" s="57" t="s">
        <v>156</v>
      </c>
      <c r="S184" s="58" t="s">
        <v>53</v>
      </c>
      <c r="T184" s="59"/>
      <c r="U184" s="59"/>
      <c r="V184" s="59">
        <f>1389.1-770.4</f>
        <v>618.69999999999993</v>
      </c>
      <c r="W184" s="96"/>
      <c r="X184" s="59"/>
      <c r="Y184" s="59"/>
      <c r="Z184" s="60">
        <f t="shared" si="13"/>
        <v>618.69999999999993</v>
      </c>
      <c r="AA184" s="58">
        <v>2017</v>
      </c>
      <c r="AB184" s="41"/>
      <c r="AC184" s="111"/>
      <c r="AD184" s="73"/>
      <c r="AE184" s="74"/>
      <c r="AF184" s="74"/>
    </row>
    <row r="185" spans="1:32" s="63" customFormat="1" ht="30" x14ac:dyDescent="0.25">
      <c r="A185" s="56" t="s">
        <v>17</v>
      </c>
      <c r="B185" s="56" t="s">
        <v>18</v>
      </c>
      <c r="C185" s="56" t="s">
        <v>19</v>
      </c>
      <c r="D185" s="56" t="s">
        <v>17</v>
      </c>
      <c r="E185" s="56" t="s">
        <v>27</v>
      </c>
      <c r="F185" s="56" t="s">
        <v>17</v>
      </c>
      <c r="G185" s="56" t="s">
        <v>26</v>
      </c>
      <c r="H185" s="56" t="s">
        <v>17</v>
      </c>
      <c r="I185" s="56" t="s">
        <v>25</v>
      </c>
      <c r="J185" s="56" t="s">
        <v>18</v>
      </c>
      <c r="K185" s="56" t="s">
        <v>17</v>
      </c>
      <c r="L185" s="56" t="s">
        <v>28</v>
      </c>
      <c r="M185" s="56" t="s">
        <v>18</v>
      </c>
      <c r="N185" s="56" t="s">
        <v>17</v>
      </c>
      <c r="O185" s="56" t="s">
        <v>33</v>
      </c>
      <c r="P185" s="56" t="s">
        <v>18</v>
      </c>
      <c r="Q185" s="56" t="s">
        <v>187</v>
      </c>
      <c r="R185" s="57" t="s">
        <v>156</v>
      </c>
      <c r="S185" s="58" t="s">
        <v>53</v>
      </c>
      <c r="T185" s="59"/>
      <c r="U185" s="59"/>
      <c r="V185" s="59">
        <v>12501.8</v>
      </c>
      <c r="W185" s="96"/>
      <c r="X185" s="59"/>
      <c r="Y185" s="59"/>
      <c r="Z185" s="60">
        <f t="shared" si="13"/>
        <v>12501.8</v>
      </c>
      <c r="AA185" s="58">
        <v>2017</v>
      </c>
      <c r="AB185" s="41"/>
      <c r="AC185" s="111"/>
      <c r="AD185" s="73"/>
      <c r="AE185" s="74"/>
      <c r="AF185" s="74"/>
    </row>
    <row r="186" spans="1:32" ht="30" x14ac:dyDescent="0.2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17" t="s">
        <v>106</v>
      </c>
      <c r="S186" s="15" t="s">
        <v>49</v>
      </c>
      <c r="T186" s="18">
        <f>5+6</f>
        <v>11</v>
      </c>
      <c r="U186" s="18">
        <v>6</v>
      </c>
      <c r="V186" s="18">
        <v>23</v>
      </c>
      <c r="W186" s="18">
        <f>4+14</f>
        <v>18</v>
      </c>
      <c r="X186" s="98"/>
      <c r="Y186" s="18">
        <v>2</v>
      </c>
      <c r="Z186" s="6">
        <f t="shared" si="13"/>
        <v>60</v>
      </c>
      <c r="AA186" s="15">
        <v>2020</v>
      </c>
    </row>
    <row r="187" spans="1:32" ht="30" x14ac:dyDescent="0.2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17" t="s">
        <v>107</v>
      </c>
      <c r="S187" s="15" t="s">
        <v>49</v>
      </c>
      <c r="T187" s="18">
        <f>9+6</f>
        <v>15</v>
      </c>
      <c r="U187" s="18">
        <v>3</v>
      </c>
      <c r="V187" s="18">
        <v>1</v>
      </c>
      <c r="W187" s="18">
        <v>3</v>
      </c>
      <c r="X187" s="18">
        <v>7</v>
      </c>
      <c r="Y187" s="18">
        <v>2</v>
      </c>
      <c r="Z187" s="6">
        <f t="shared" si="13"/>
        <v>31</v>
      </c>
      <c r="AA187" s="15">
        <v>2020</v>
      </c>
    </row>
    <row r="188" spans="1:32" ht="44.25" x14ac:dyDescent="0.25">
      <c r="A188" s="56"/>
      <c r="B188" s="56"/>
      <c r="C188" s="56"/>
      <c r="D188" s="56" t="s">
        <v>17</v>
      </c>
      <c r="E188" s="56" t="s">
        <v>27</v>
      </c>
      <c r="F188" s="56" t="s">
        <v>17</v>
      </c>
      <c r="G188" s="56" t="s">
        <v>26</v>
      </c>
      <c r="H188" s="56" t="s">
        <v>17</v>
      </c>
      <c r="I188" s="56" t="s">
        <v>25</v>
      </c>
      <c r="J188" s="56" t="s">
        <v>18</v>
      </c>
      <c r="K188" s="56" t="s">
        <v>17</v>
      </c>
      <c r="L188" s="56" t="s">
        <v>28</v>
      </c>
      <c r="M188" s="56" t="s">
        <v>17</v>
      </c>
      <c r="N188" s="56" t="s">
        <v>17</v>
      </c>
      <c r="O188" s="56" t="s">
        <v>17</v>
      </c>
      <c r="P188" s="56" t="s">
        <v>17</v>
      </c>
      <c r="Q188" s="56" t="s">
        <v>17</v>
      </c>
      <c r="R188" s="61" t="s">
        <v>108</v>
      </c>
      <c r="S188" s="58" t="s">
        <v>53</v>
      </c>
      <c r="T188" s="60">
        <f t="shared" ref="T188:Y188" si="14">T190+T193+T197+T201</f>
        <v>12968.2</v>
      </c>
      <c r="U188" s="60">
        <f t="shared" si="14"/>
        <v>13547.599999999999</v>
      </c>
      <c r="V188" s="60">
        <f t="shared" si="14"/>
        <v>23440.5</v>
      </c>
      <c r="W188" s="60">
        <f t="shared" si="14"/>
        <v>23968.799999999999</v>
      </c>
      <c r="X188" s="60">
        <f t="shared" si="14"/>
        <v>23041.600000000002</v>
      </c>
      <c r="Y188" s="60">
        <f t="shared" si="14"/>
        <v>22396.600000000002</v>
      </c>
      <c r="Z188" s="60">
        <f>Z190+Z193+Z197+Z201</f>
        <v>119363.29999999999</v>
      </c>
      <c r="AA188" s="58">
        <v>2020</v>
      </c>
    </row>
    <row r="189" spans="1:32" ht="30" x14ac:dyDescent="0.2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17" t="s">
        <v>109</v>
      </c>
      <c r="S189" s="15" t="s">
        <v>22</v>
      </c>
      <c r="T189" s="8">
        <f t="shared" ref="T189:Z189" si="15">T191+T194+T198</f>
        <v>7673</v>
      </c>
      <c r="U189" s="8">
        <f t="shared" si="15"/>
        <v>4758</v>
      </c>
      <c r="V189" s="8">
        <f t="shared" si="15"/>
        <v>4301.5</v>
      </c>
      <c r="W189" s="8">
        <f t="shared" si="15"/>
        <v>5767.6</v>
      </c>
      <c r="X189" s="8">
        <f t="shared" si="15"/>
        <v>2140</v>
      </c>
      <c r="Y189" s="8">
        <f t="shared" si="15"/>
        <v>6482.5</v>
      </c>
      <c r="Z189" s="5">
        <f t="shared" si="15"/>
        <v>31122.6</v>
      </c>
      <c r="AA189" s="15">
        <v>2020</v>
      </c>
    </row>
    <row r="190" spans="1:32" ht="45" x14ac:dyDescent="0.25">
      <c r="A190" s="56" t="s">
        <v>17</v>
      </c>
      <c r="B190" s="56" t="s">
        <v>17</v>
      </c>
      <c r="C190" s="56" t="s">
        <v>28</v>
      </c>
      <c r="D190" s="56" t="s">
        <v>17</v>
      </c>
      <c r="E190" s="56" t="s">
        <v>27</v>
      </c>
      <c r="F190" s="56" t="s">
        <v>17</v>
      </c>
      <c r="G190" s="56" t="s">
        <v>26</v>
      </c>
      <c r="H190" s="56" t="s">
        <v>17</v>
      </c>
      <c r="I190" s="56" t="s">
        <v>25</v>
      </c>
      <c r="J190" s="56" t="s">
        <v>18</v>
      </c>
      <c r="K190" s="56" t="s">
        <v>17</v>
      </c>
      <c r="L190" s="56" t="s">
        <v>28</v>
      </c>
      <c r="M190" s="56" t="s">
        <v>17</v>
      </c>
      <c r="N190" s="56" t="s">
        <v>17</v>
      </c>
      <c r="O190" s="56" t="s">
        <v>17</v>
      </c>
      <c r="P190" s="56" t="s">
        <v>17</v>
      </c>
      <c r="Q190" s="56" t="s">
        <v>17</v>
      </c>
      <c r="R190" s="57" t="s">
        <v>110</v>
      </c>
      <c r="S190" s="58" t="s">
        <v>53</v>
      </c>
      <c r="T190" s="59">
        <f>2700-593.9</f>
        <v>2106.1</v>
      </c>
      <c r="U190" s="59">
        <f>2465.1-1132-246.5-62.4</f>
        <v>1024.1999999999998</v>
      </c>
      <c r="V190" s="59">
        <v>900</v>
      </c>
      <c r="W190" s="59">
        <f>252.2+1500.1-25.2-100</f>
        <v>1627.1</v>
      </c>
      <c r="X190" s="59">
        <f>252.2+1000-800</f>
        <v>452.20000000000005</v>
      </c>
      <c r="Y190" s="59">
        <v>252.2</v>
      </c>
      <c r="Z190" s="60">
        <f t="shared" ref="Z190:Z195" si="16">T190+U190+V190+W190+X190+Y190</f>
        <v>6361.7999999999993</v>
      </c>
      <c r="AA190" s="58">
        <v>2020</v>
      </c>
    </row>
    <row r="191" spans="1:32" ht="30" x14ac:dyDescent="0.2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17" t="s">
        <v>111</v>
      </c>
      <c r="S191" s="15" t="s">
        <v>22</v>
      </c>
      <c r="T191" s="8">
        <v>3238</v>
      </c>
      <c r="U191" s="8">
        <v>3553</v>
      </c>
      <c r="V191" s="8">
        <v>2077</v>
      </c>
      <c r="W191" s="8">
        <v>3958.6</v>
      </c>
      <c r="X191" s="8">
        <v>980</v>
      </c>
      <c r="Y191" s="8">
        <v>3929.1</v>
      </c>
      <c r="Z191" s="5">
        <f t="shared" si="16"/>
        <v>17735.7</v>
      </c>
      <c r="AA191" s="15">
        <v>2020</v>
      </c>
    </row>
    <row r="192" spans="1:32" ht="30" x14ac:dyDescent="0.2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17" t="s">
        <v>112</v>
      </c>
      <c r="S192" s="15" t="s">
        <v>49</v>
      </c>
      <c r="T192" s="21">
        <v>6</v>
      </c>
      <c r="U192" s="21">
        <v>4</v>
      </c>
      <c r="V192" s="21"/>
      <c r="W192" s="93"/>
      <c r="X192" s="21"/>
      <c r="Y192" s="21"/>
      <c r="Z192" s="6">
        <f t="shared" si="16"/>
        <v>10</v>
      </c>
      <c r="AA192" s="15">
        <v>2016</v>
      </c>
    </row>
    <row r="193" spans="1:32" ht="45" x14ac:dyDescent="0.25">
      <c r="A193" s="56" t="s">
        <v>17</v>
      </c>
      <c r="B193" s="56" t="s">
        <v>17</v>
      </c>
      <c r="C193" s="56" t="s">
        <v>27</v>
      </c>
      <c r="D193" s="56" t="s">
        <v>17</v>
      </c>
      <c r="E193" s="56" t="s">
        <v>27</v>
      </c>
      <c r="F193" s="56" t="s">
        <v>17</v>
      </c>
      <c r="G193" s="56" t="s">
        <v>26</v>
      </c>
      <c r="H193" s="56" t="s">
        <v>17</v>
      </c>
      <c r="I193" s="56" t="s">
        <v>25</v>
      </c>
      <c r="J193" s="56" t="s">
        <v>18</v>
      </c>
      <c r="K193" s="56" t="s">
        <v>17</v>
      </c>
      <c r="L193" s="56" t="s">
        <v>28</v>
      </c>
      <c r="M193" s="56" t="s">
        <v>17</v>
      </c>
      <c r="N193" s="56" t="s">
        <v>17</v>
      </c>
      <c r="O193" s="56" t="s">
        <v>17</v>
      </c>
      <c r="P193" s="56" t="s">
        <v>17</v>
      </c>
      <c r="Q193" s="56" t="s">
        <v>17</v>
      </c>
      <c r="R193" s="57" t="s">
        <v>110</v>
      </c>
      <c r="S193" s="58" t="s">
        <v>53</v>
      </c>
      <c r="T193" s="59">
        <f>813-490</f>
        <v>323</v>
      </c>
      <c r="U193" s="59">
        <f>742.3-200-100-176.9</f>
        <v>265.39999999999998</v>
      </c>
      <c r="V193" s="59">
        <f>500-24.8-343</f>
        <v>132.19999999999999</v>
      </c>
      <c r="W193" s="59">
        <f>150+1060.1-15-13.5</f>
        <v>1181.5999999999999</v>
      </c>
      <c r="X193" s="59">
        <f>150+1035.4-835.4</f>
        <v>350.00000000000011</v>
      </c>
      <c r="Y193" s="59">
        <v>150</v>
      </c>
      <c r="Z193" s="60">
        <f t="shared" si="16"/>
        <v>2402.1999999999998</v>
      </c>
      <c r="AA193" s="58">
        <v>2020</v>
      </c>
      <c r="AB193" s="73"/>
    </row>
    <row r="194" spans="1:32" ht="30" x14ac:dyDescent="0.2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17" t="s">
        <v>113</v>
      </c>
      <c r="S194" s="15" t="s">
        <v>22</v>
      </c>
      <c r="T194" s="8">
        <f>1000+2400</f>
        <v>3400</v>
      </c>
      <c r="U194" s="8">
        <f>913-708</f>
        <v>205</v>
      </c>
      <c r="V194" s="8">
        <v>602</v>
      </c>
      <c r="W194" s="8">
        <v>609</v>
      </c>
      <c r="X194" s="8">
        <v>780</v>
      </c>
      <c r="Y194" s="8">
        <v>867.4</v>
      </c>
      <c r="Z194" s="5">
        <f t="shared" si="16"/>
        <v>6463.4</v>
      </c>
      <c r="AA194" s="15">
        <v>2020</v>
      </c>
    </row>
    <row r="195" spans="1:32" ht="30" x14ac:dyDescent="0.2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17" t="s">
        <v>114</v>
      </c>
      <c r="S195" s="15" t="s">
        <v>6</v>
      </c>
      <c r="T195" s="8"/>
      <c r="U195" s="8">
        <f>365+498</f>
        <v>863</v>
      </c>
      <c r="V195" s="8">
        <v>125</v>
      </c>
      <c r="W195" s="8">
        <v>200</v>
      </c>
      <c r="X195" s="8">
        <v>300</v>
      </c>
      <c r="Y195" s="8">
        <v>347</v>
      </c>
      <c r="Z195" s="5">
        <f t="shared" si="16"/>
        <v>1835</v>
      </c>
      <c r="AA195" s="15">
        <v>2020</v>
      </c>
    </row>
    <row r="196" spans="1:32" ht="30" x14ac:dyDescent="0.2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17" t="s">
        <v>235</v>
      </c>
      <c r="S196" s="15" t="s">
        <v>49</v>
      </c>
      <c r="T196" s="8"/>
      <c r="U196" s="8"/>
      <c r="V196" s="8"/>
      <c r="W196" s="21">
        <v>20</v>
      </c>
      <c r="X196" s="21"/>
      <c r="Y196" s="21"/>
      <c r="Z196" s="6">
        <f>W196</f>
        <v>20</v>
      </c>
      <c r="AA196" s="15">
        <v>2018</v>
      </c>
    </row>
    <row r="197" spans="1:32" ht="45" x14ac:dyDescent="0.25">
      <c r="A197" s="56" t="s">
        <v>17</v>
      </c>
      <c r="B197" s="56" t="s">
        <v>17</v>
      </c>
      <c r="C197" s="56" t="s">
        <v>24</v>
      </c>
      <c r="D197" s="56" t="s">
        <v>17</v>
      </c>
      <c r="E197" s="56" t="s">
        <v>27</v>
      </c>
      <c r="F197" s="56" t="s">
        <v>17</v>
      </c>
      <c r="G197" s="56" t="s">
        <v>26</v>
      </c>
      <c r="H197" s="56" t="s">
        <v>17</v>
      </c>
      <c r="I197" s="56" t="s">
        <v>25</v>
      </c>
      <c r="J197" s="56" t="s">
        <v>18</v>
      </c>
      <c r="K197" s="56" t="s">
        <v>17</v>
      </c>
      <c r="L197" s="56" t="s">
        <v>28</v>
      </c>
      <c r="M197" s="56" t="s">
        <v>17</v>
      </c>
      <c r="N197" s="56" t="s">
        <v>17</v>
      </c>
      <c r="O197" s="56" t="s">
        <v>17</v>
      </c>
      <c r="P197" s="56" t="s">
        <v>17</v>
      </c>
      <c r="Q197" s="56" t="s">
        <v>17</v>
      </c>
      <c r="R197" s="57" t="s">
        <v>110</v>
      </c>
      <c r="S197" s="58" t="s">
        <v>53</v>
      </c>
      <c r="T197" s="59">
        <v>1094.2</v>
      </c>
      <c r="U197" s="59">
        <f>999-129.2-441.6</f>
        <v>428.19999999999993</v>
      </c>
      <c r="V197" s="59">
        <f>700-69-0.7</f>
        <v>630.29999999999995</v>
      </c>
      <c r="W197" s="59">
        <f>200+719.9-20-3.6</f>
        <v>896.3</v>
      </c>
      <c r="X197" s="59">
        <f>200+1100-900</f>
        <v>400</v>
      </c>
      <c r="Y197" s="59">
        <v>200</v>
      </c>
      <c r="Z197" s="60">
        <f>T197+U197+V197+W197+X197+Y197</f>
        <v>3649</v>
      </c>
      <c r="AA197" s="58">
        <v>2020</v>
      </c>
    </row>
    <row r="198" spans="1:32" ht="30" x14ac:dyDescent="0.2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17" t="s">
        <v>236</v>
      </c>
      <c r="S198" s="15" t="s">
        <v>22</v>
      </c>
      <c r="T198" s="8">
        <f>1944-909</f>
        <v>1035</v>
      </c>
      <c r="U198" s="8">
        <v>1000</v>
      </c>
      <c r="V198" s="8">
        <v>1622.5</v>
      </c>
      <c r="W198" s="8">
        <v>1200</v>
      </c>
      <c r="X198" s="8">
        <v>380</v>
      </c>
      <c r="Y198" s="8">
        <v>1686</v>
      </c>
      <c r="Z198" s="5">
        <f>T198+U198+V198+W198+X198+Y198</f>
        <v>6923.5</v>
      </c>
      <c r="AA198" s="15">
        <v>2020</v>
      </c>
    </row>
    <row r="199" spans="1:32" ht="30" customHeight="1" x14ac:dyDescent="0.2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17" t="s">
        <v>237</v>
      </c>
      <c r="S199" s="15" t="s">
        <v>22</v>
      </c>
      <c r="T199" s="8">
        <v>250</v>
      </c>
      <c r="U199" s="8">
        <v>280</v>
      </c>
      <c r="V199" s="8">
        <v>350</v>
      </c>
      <c r="W199" s="8">
        <v>400</v>
      </c>
      <c r="X199" s="8">
        <v>400</v>
      </c>
      <c r="Y199" s="8">
        <v>270</v>
      </c>
      <c r="Z199" s="5">
        <f>T199+U199+V199+W199+X199+Y199</f>
        <v>1950</v>
      </c>
      <c r="AA199" s="15">
        <v>2020</v>
      </c>
    </row>
    <row r="200" spans="1:32" ht="30.6" customHeight="1" x14ac:dyDescent="0.2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17" t="s">
        <v>238</v>
      </c>
      <c r="S200" s="15" t="s">
        <v>49</v>
      </c>
      <c r="T200" s="8"/>
      <c r="U200" s="8"/>
      <c r="V200" s="8"/>
      <c r="W200" s="21">
        <v>7</v>
      </c>
      <c r="X200" s="21"/>
      <c r="Y200" s="21"/>
      <c r="Z200" s="6">
        <f>W200</f>
        <v>7</v>
      </c>
      <c r="AA200" s="15">
        <v>2018</v>
      </c>
    </row>
    <row r="201" spans="1:32" ht="44.45" customHeight="1" x14ac:dyDescent="0.25">
      <c r="A201" s="56" t="s">
        <v>17</v>
      </c>
      <c r="B201" s="56" t="s">
        <v>18</v>
      </c>
      <c r="C201" s="56" t="s">
        <v>19</v>
      </c>
      <c r="D201" s="56" t="s">
        <v>17</v>
      </c>
      <c r="E201" s="56" t="s">
        <v>27</v>
      </c>
      <c r="F201" s="56" t="s">
        <v>17</v>
      </c>
      <c r="G201" s="56" t="s">
        <v>26</v>
      </c>
      <c r="H201" s="56" t="s">
        <v>17</v>
      </c>
      <c r="I201" s="56" t="s">
        <v>25</v>
      </c>
      <c r="J201" s="56" t="s">
        <v>18</v>
      </c>
      <c r="K201" s="56" t="s">
        <v>17</v>
      </c>
      <c r="L201" s="56" t="s">
        <v>28</v>
      </c>
      <c r="M201" s="56" t="s">
        <v>17</v>
      </c>
      <c r="N201" s="56" t="s">
        <v>17</v>
      </c>
      <c r="O201" s="56" t="s">
        <v>17</v>
      </c>
      <c r="P201" s="56" t="s">
        <v>17</v>
      </c>
      <c r="Q201" s="56" t="s">
        <v>17</v>
      </c>
      <c r="R201" s="57" t="s">
        <v>110</v>
      </c>
      <c r="S201" s="58" t="s">
        <v>53</v>
      </c>
      <c r="T201" s="59">
        <f>30482.9-20300-474-264</f>
        <v>9444.9000000000015</v>
      </c>
      <c r="U201" s="59">
        <f>9173.4+420.3+1284.7+993.1-41.7</f>
        <v>11829.8</v>
      </c>
      <c r="V201" s="59">
        <f>19658.1-40+759.9+1400-1400+1400</f>
        <v>21778</v>
      </c>
      <c r="W201" s="59">
        <f>23488.8-3300+75</f>
        <v>20263.8</v>
      </c>
      <c r="X201" s="59">
        <f>21794.4+45</f>
        <v>21839.4</v>
      </c>
      <c r="Y201" s="59">
        <v>21794.400000000001</v>
      </c>
      <c r="Z201" s="60">
        <f>T201+U201+V201+W201+X201+Y201</f>
        <v>106950.29999999999</v>
      </c>
      <c r="AA201" s="58">
        <v>2020</v>
      </c>
    </row>
    <row r="202" spans="1:32" s="1" customFormat="1" ht="45" x14ac:dyDescent="0.2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17" t="s">
        <v>239</v>
      </c>
      <c r="S202" s="15" t="s">
        <v>69</v>
      </c>
      <c r="T202" s="8">
        <v>1689.3</v>
      </c>
      <c r="U202" s="8">
        <v>2883.7</v>
      </c>
      <c r="V202" s="8">
        <v>2987.6</v>
      </c>
      <c r="W202" s="8">
        <v>2987.6</v>
      </c>
      <c r="X202" s="8">
        <v>2676.4</v>
      </c>
      <c r="Y202" s="8">
        <v>2676.4</v>
      </c>
      <c r="Z202" s="5">
        <f>(T202+U202+V202+W202+X202+Y202)</f>
        <v>15901</v>
      </c>
      <c r="AA202" s="15">
        <v>2020</v>
      </c>
      <c r="AB202" s="41"/>
      <c r="AC202" s="107"/>
      <c r="AD202" s="41"/>
    </row>
    <row r="203" spans="1:32" ht="46.15" customHeight="1" x14ac:dyDescent="0.25">
      <c r="A203" s="56" t="s">
        <v>17</v>
      </c>
      <c r="B203" s="56" t="s">
        <v>18</v>
      </c>
      <c r="C203" s="56" t="s">
        <v>19</v>
      </c>
      <c r="D203" s="56" t="s">
        <v>17</v>
      </c>
      <c r="E203" s="56" t="s">
        <v>27</v>
      </c>
      <c r="F203" s="56" t="s">
        <v>17</v>
      </c>
      <c r="G203" s="56" t="s">
        <v>26</v>
      </c>
      <c r="H203" s="56" t="s">
        <v>17</v>
      </c>
      <c r="I203" s="56" t="s">
        <v>25</v>
      </c>
      <c r="J203" s="56" t="s">
        <v>18</v>
      </c>
      <c r="K203" s="56" t="s">
        <v>17</v>
      </c>
      <c r="L203" s="56" t="s">
        <v>28</v>
      </c>
      <c r="M203" s="56" t="s">
        <v>17</v>
      </c>
      <c r="N203" s="56" t="s">
        <v>17</v>
      </c>
      <c r="O203" s="56" t="s">
        <v>17</v>
      </c>
      <c r="P203" s="56" t="s">
        <v>17</v>
      </c>
      <c r="Q203" s="56" t="s">
        <v>17</v>
      </c>
      <c r="R203" s="57" t="s">
        <v>115</v>
      </c>
      <c r="S203" s="58" t="s">
        <v>53</v>
      </c>
      <c r="T203" s="60">
        <v>919</v>
      </c>
      <c r="U203" s="60">
        <f>1250+185-125</f>
        <v>1310</v>
      </c>
      <c r="V203" s="60">
        <f>1000+40+20+100+200+100</f>
        <v>1460</v>
      </c>
      <c r="W203" s="60">
        <f>800-80</f>
        <v>720</v>
      </c>
      <c r="X203" s="60">
        <v>499.8</v>
      </c>
      <c r="Y203" s="60">
        <v>500</v>
      </c>
      <c r="Z203" s="60">
        <f t="shared" ref="Z203:Z214" si="17">T203+U203+V203+W203+X203+Y203</f>
        <v>5408.8</v>
      </c>
      <c r="AA203" s="58">
        <v>2020</v>
      </c>
    </row>
    <row r="204" spans="1:32" s="22" customFormat="1" ht="30" x14ac:dyDescent="0.2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17" t="s">
        <v>116</v>
      </c>
      <c r="S204" s="15" t="s">
        <v>49</v>
      </c>
      <c r="T204" s="18">
        <v>70</v>
      </c>
      <c r="U204" s="18">
        <v>75</v>
      </c>
      <c r="V204" s="18">
        <v>85</v>
      </c>
      <c r="W204" s="18">
        <v>13</v>
      </c>
      <c r="X204" s="18">
        <v>15</v>
      </c>
      <c r="Y204" s="18">
        <v>15</v>
      </c>
      <c r="Z204" s="6">
        <f t="shared" si="17"/>
        <v>273</v>
      </c>
      <c r="AA204" s="15">
        <v>2020</v>
      </c>
      <c r="AB204" s="41"/>
      <c r="AC204" s="107"/>
      <c r="AD204" s="41"/>
      <c r="AE204" s="1"/>
      <c r="AF204" s="1"/>
    </row>
    <row r="205" spans="1:32" s="22" customFormat="1" ht="30" x14ac:dyDescent="0.25">
      <c r="A205" s="56"/>
      <c r="B205" s="56"/>
      <c r="C205" s="56"/>
      <c r="D205" s="56" t="s">
        <v>17</v>
      </c>
      <c r="E205" s="56" t="s">
        <v>27</v>
      </c>
      <c r="F205" s="56" t="s">
        <v>17</v>
      </c>
      <c r="G205" s="56" t="s">
        <v>26</v>
      </c>
      <c r="H205" s="56" t="s">
        <v>17</v>
      </c>
      <c r="I205" s="56" t="s">
        <v>25</v>
      </c>
      <c r="J205" s="56" t="s">
        <v>18</v>
      </c>
      <c r="K205" s="56" t="s">
        <v>17</v>
      </c>
      <c r="L205" s="56" t="s">
        <v>28</v>
      </c>
      <c r="M205" s="56" t="s">
        <v>17</v>
      </c>
      <c r="N205" s="56" t="s">
        <v>17</v>
      </c>
      <c r="O205" s="56" t="s">
        <v>17</v>
      </c>
      <c r="P205" s="56" t="s">
        <v>17</v>
      </c>
      <c r="Q205" s="56" t="s">
        <v>17</v>
      </c>
      <c r="R205" s="57" t="s">
        <v>171</v>
      </c>
      <c r="S205" s="58" t="s">
        <v>53</v>
      </c>
      <c r="T205" s="59"/>
      <c r="U205" s="60">
        <f>U207</f>
        <v>7566.6</v>
      </c>
      <c r="V205" s="60">
        <f>V207+V208</f>
        <v>19246.400000000001</v>
      </c>
      <c r="W205" s="95"/>
      <c r="X205" s="60"/>
      <c r="Y205" s="60">
        <f>Y207+Y208</f>
        <v>446.4</v>
      </c>
      <c r="Z205" s="60">
        <f t="shared" si="17"/>
        <v>27259.4</v>
      </c>
      <c r="AA205" s="58">
        <v>2020</v>
      </c>
      <c r="AB205" s="41"/>
      <c r="AC205" s="107"/>
      <c r="AD205" s="41"/>
      <c r="AE205" s="1"/>
      <c r="AF205" s="1"/>
    </row>
    <row r="206" spans="1:32" s="1" customFormat="1" ht="45" x14ac:dyDescent="0.2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17" t="s">
        <v>211</v>
      </c>
      <c r="S206" s="15" t="s">
        <v>48</v>
      </c>
      <c r="T206" s="18"/>
      <c r="U206" s="18">
        <v>47</v>
      </c>
      <c r="V206" s="18">
        <f>V212+V213</f>
        <v>136</v>
      </c>
      <c r="W206" s="98"/>
      <c r="X206" s="18"/>
      <c r="Y206" s="18">
        <f>Y212+Y213</f>
        <v>12</v>
      </c>
      <c r="Z206" s="6">
        <f t="shared" si="17"/>
        <v>195</v>
      </c>
      <c r="AA206" s="15">
        <v>2020</v>
      </c>
      <c r="AB206" s="41"/>
      <c r="AC206" s="107"/>
      <c r="AD206" s="41"/>
    </row>
    <row r="207" spans="1:32" s="22" customFormat="1" ht="30" x14ac:dyDescent="0.25">
      <c r="A207" s="56" t="s">
        <v>17</v>
      </c>
      <c r="B207" s="56" t="s">
        <v>17</v>
      </c>
      <c r="C207" s="56" t="s">
        <v>33</v>
      </c>
      <c r="D207" s="56" t="s">
        <v>17</v>
      </c>
      <c r="E207" s="56" t="s">
        <v>27</v>
      </c>
      <c r="F207" s="56" t="s">
        <v>17</v>
      </c>
      <c r="G207" s="56" t="s">
        <v>26</v>
      </c>
      <c r="H207" s="56" t="s">
        <v>17</v>
      </c>
      <c r="I207" s="56" t="s">
        <v>25</v>
      </c>
      <c r="J207" s="56" t="s">
        <v>18</v>
      </c>
      <c r="K207" s="56" t="s">
        <v>17</v>
      </c>
      <c r="L207" s="56" t="s">
        <v>28</v>
      </c>
      <c r="M207" s="56" t="s">
        <v>17</v>
      </c>
      <c r="N207" s="56" t="s">
        <v>17</v>
      </c>
      <c r="O207" s="56" t="s">
        <v>17</v>
      </c>
      <c r="P207" s="56" t="s">
        <v>17</v>
      </c>
      <c r="Q207" s="56" t="s">
        <v>17</v>
      </c>
      <c r="R207" s="57" t="s">
        <v>171</v>
      </c>
      <c r="S207" s="58" t="s">
        <v>53</v>
      </c>
      <c r="T207" s="59"/>
      <c r="U207" s="60">
        <f>9884-2300-17.4</f>
        <v>7566.6</v>
      </c>
      <c r="V207" s="60"/>
      <c r="W207" s="96"/>
      <c r="X207" s="59"/>
      <c r="Y207" s="59"/>
      <c r="Z207" s="60">
        <f t="shared" si="17"/>
        <v>7566.6</v>
      </c>
      <c r="AA207" s="58">
        <v>2016</v>
      </c>
      <c r="AB207" s="41"/>
      <c r="AC207" s="107"/>
      <c r="AD207" s="41"/>
      <c r="AE207" s="1"/>
      <c r="AF207" s="1"/>
    </row>
    <row r="208" spans="1:32" s="22" customFormat="1" ht="30" x14ac:dyDescent="0.25">
      <c r="A208" s="56" t="s">
        <v>17</v>
      </c>
      <c r="B208" s="56" t="s">
        <v>18</v>
      </c>
      <c r="C208" s="56" t="s">
        <v>19</v>
      </c>
      <c r="D208" s="56" t="s">
        <v>17</v>
      </c>
      <c r="E208" s="56" t="s">
        <v>27</v>
      </c>
      <c r="F208" s="56" t="s">
        <v>17</v>
      </c>
      <c r="G208" s="56" t="s">
        <v>26</v>
      </c>
      <c r="H208" s="56" t="s">
        <v>17</v>
      </c>
      <c r="I208" s="56" t="s">
        <v>25</v>
      </c>
      <c r="J208" s="56" t="s">
        <v>18</v>
      </c>
      <c r="K208" s="56" t="s">
        <v>17</v>
      </c>
      <c r="L208" s="56" t="s">
        <v>28</v>
      </c>
      <c r="M208" s="56" t="s">
        <v>17</v>
      </c>
      <c r="N208" s="56" t="s">
        <v>17</v>
      </c>
      <c r="O208" s="56" t="s">
        <v>17</v>
      </c>
      <c r="P208" s="56" t="s">
        <v>17</v>
      </c>
      <c r="Q208" s="56" t="s">
        <v>17</v>
      </c>
      <c r="R208" s="57" t="s">
        <v>171</v>
      </c>
      <c r="S208" s="58" t="s">
        <v>53</v>
      </c>
      <c r="T208" s="59"/>
      <c r="U208" s="60"/>
      <c r="V208" s="60">
        <f>V209+V210+V211</f>
        <v>19246.400000000001</v>
      </c>
      <c r="W208" s="95"/>
      <c r="X208" s="60"/>
      <c r="Y208" s="60">
        <f>Y209</f>
        <v>446.4</v>
      </c>
      <c r="Z208" s="60">
        <f t="shared" si="17"/>
        <v>19692.800000000003</v>
      </c>
      <c r="AA208" s="58">
        <v>2020</v>
      </c>
      <c r="AB208" s="41"/>
      <c r="AC208" s="107"/>
      <c r="AD208" s="41"/>
      <c r="AE208" s="1"/>
      <c r="AF208" s="1"/>
    </row>
    <row r="209" spans="1:32" s="22" customFormat="1" ht="30" x14ac:dyDescent="0.25">
      <c r="A209" s="56" t="s">
        <v>17</v>
      </c>
      <c r="B209" s="56" t="s">
        <v>18</v>
      </c>
      <c r="C209" s="56" t="s">
        <v>19</v>
      </c>
      <c r="D209" s="56" t="s">
        <v>17</v>
      </c>
      <c r="E209" s="56" t="s">
        <v>27</v>
      </c>
      <c r="F209" s="56" t="s">
        <v>17</v>
      </c>
      <c r="G209" s="56" t="s">
        <v>26</v>
      </c>
      <c r="H209" s="56" t="s">
        <v>17</v>
      </c>
      <c r="I209" s="56" t="s">
        <v>25</v>
      </c>
      <c r="J209" s="56" t="s">
        <v>18</v>
      </c>
      <c r="K209" s="56" t="s">
        <v>17</v>
      </c>
      <c r="L209" s="56" t="s">
        <v>28</v>
      </c>
      <c r="M209" s="56" t="s">
        <v>17</v>
      </c>
      <c r="N209" s="56" t="s">
        <v>17</v>
      </c>
      <c r="O209" s="56" t="s">
        <v>17</v>
      </c>
      <c r="P209" s="56" t="s">
        <v>17</v>
      </c>
      <c r="Q209" s="56" t="s">
        <v>17</v>
      </c>
      <c r="R209" s="57" t="s">
        <v>171</v>
      </c>
      <c r="S209" s="58" t="s">
        <v>53</v>
      </c>
      <c r="T209" s="59"/>
      <c r="U209" s="60"/>
      <c r="V209" s="59">
        <f>2613.8+1977+73.6</f>
        <v>4664.4000000000005</v>
      </c>
      <c r="W209" s="96"/>
      <c r="X209" s="59"/>
      <c r="Y209" s="59">
        <v>446.4</v>
      </c>
      <c r="Z209" s="60">
        <f t="shared" si="17"/>
        <v>5110.8</v>
      </c>
      <c r="AA209" s="58">
        <v>2020</v>
      </c>
      <c r="AB209" s="41"/>
      <c r="AC209" s="107"/>
      <c r="AD209" s="41"/>
      <c r="AE209" s="1"/>
      <c r="AF209" s="1"/>
    </row>
    <row r="210" spans="1:32" s="22" customFormat="1" ht="30" x14ac:dyDescent="0.25">
      <c r="A210" s="56" t="s">
        <v>17</v>
      </c>
      <c r="B210" s="56" t="s">
        <v>18</v>
      </c>
      <c r="C210" s="56" t="s">
        <v>19</v>
      </c>
      <c r="D210" s="56" t="s">
        <v>17</v>
      </c>
      <c r="E210" s="56" t="s">
        <v>27</v>
      </c>
      <c r="F210" s="56" t="s">
        <v>17</v>
      </c>
      <c r="G210" s="56" t="s">
        <v>26</v>
      </c>
      <c r="H210" s="56" t="s">
        <v>17</v>
      </c>
      <c r="I210" s="56" t="s">
        <v>25</v>
      </c>
      <c r="J210" s="56" t="s">
        <v>18</v>
      </c>
      <c r="K210" s="56" t="s">
        <v>17</v>
      </c>
      <c r="L210" s="56" t="s">
        <v>28</v>
      </c>
      <c r="M210" s="56" t="s">
        <v>161</v>
      </c>
      <c r="N210" s="56" t="s">
        <v>17</v>
      </c>
      <c r="O210" s="56" t="s">
        <v>33</v>
      </c>
      <c r="P210" s="56" t="s">
        <v>18</v>
      </c>
      <c r="Q210" s="56" t="s">
        <v>184</v>
      </c>
      <c r="R210" s="57" t="s">
        <v>171</v>
      </c>
      <c r="S210" s="58" t="s">
        <v>53</v>
      </c>
      <c r="T210" s="59"/>
      <c r="U210" s="60"/>
      <c r="V210" s="59">
        <v>1458.2</v>
      </c>
      <c r="W210" s="96"/>
      <c r="X210" s="59"/>
      <c r="Y210" s="59"/>
      <c r="Z210" s="60">
        <f t="shared" si="17"/>
        <v>1458.2</v>
      </c>
      <c r="AA210" s="58">
        <v>2017</v>
      </c>
      <c r="AB210" s="41"/>
      <c r="AC210" s="107"/>
      <c r="AD210" s="41"/>
      <c r="AE210" s="1"/>
      <c r="AF210" s="1"/>
    </row>
    <row r="211" spans="1:32" s="22" customFormat="1" ht="30" x14ac:dyDescent="0.25">
      <c r="A211" s="56" t="s">
        <v>17</v>
      </c>
      <c r="B211" s="56" t="s">
        <v>18</v>
      </c>
      <c r="C211" s="56" t="s">
        <v>19</v>
      </c>
      <c r="D211" s="56" t="s">
        <v>17</v>
      </c>
      <c r="E211" s="56" t="s">
        <v>27</v>
      </c>
      <c r="F211" s="56" t="s">
        <v>17</v>
      </c>
      <c r="G211" s="56" t="s">
        <v>26</v>
      </c>
      <c r="H211" s="56" t="s">
        <v>17</v>
      </c>
      <c r="I211" s="56" t="s">
        <v>25</v>
      </c>
      <c r="J211" s="56" t="s">
        <v>18</v>
      </c>
      <c r="K211" s="56" t="s">
        <v>17</v>
      </c>
      <c r="L211" s="56" t="s">
        <v>28</v>
      </c>
      <c r="M211" s="56" t="s">
        <v>18</v>
      </c>
      <c r="N211" s="56" t="s">
        <v>17</v>
      </c>
      <c r="O211" s="56" t="s">
        <v>33</v>
      </c>
      <c r="P211" s="56" t="s">
        <v>18</v>
      </c>
      <c r="Q211" s="56" t="s">
        <v>187</v>
      </c>
      <c r="R211" s="57" t="s">
        <v>171</v>
      </c>
      <c r="S211" s="58" t="s">
        <v>53</v>
      </c>
      <c r="T211" s="59"/>
      <c r="U211" s="60"/>
      <c r="V211" s="59">
        <v>13123.8</v>
      </c>
      <c r="W211" s="96"/>
      <c r="X211" s="59"/>
      <c r="Y211" s="59"/>
      <c r="Z211" s="60">
        <f t="shared" si="17"/>
        <v>13123.8</v>
      </c>
      <c r="AA211" s="58">
        <v>2017</v>
      </c>
      <c r="AB211" s="41"/>
      <c r="AC211" s="107"/>
      <c r="AD211" s="41"/>
      <c r="AE211" s="1"/>
      <c r="AF211" s="1"/>
    </row>
    <row r="212" spans="1:32" s="1" customFormat="1" ht="30" x14ac:dyDescent="0.2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17" t="s">
        <v>214</v>
      </c>
      <c r="S212" s="15" t="s">
        <v>48</v>
      </c>
      <c r="T212" s="18"/>
      <c r="U212" s="18">
        <v>47</v>
      </c>
      <c r="V212" s="18">
        <f>9+87</f>
        <v>96</v>
      </c>
      <c r="W212" s="98"/>
      <c r="X212" s="98"/>
      <c r="Y212" s="18">
        <v>12</v>
      </c>
      <c r="Z212" s="6">
        <f t="shared" si="17"/>
        <v>155</v>
      </c>
      <c r="AA212" s="15">
        <v>2020</v>
      </c>
      <c r="AB212" s="41"/>
      <c r="AC212" s="107"/>
      <c r="AD212" s="41"/>
    </row>
    <row r="213" spans="1:32" s="1" customFormat="1" ht="30" x14ac:dyDescent="0.2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17" t="s">
        <v>215</v>
      </c>
      <c r="S213" s="15" t="s">
        <v>48</v>
      </c>
      <c r="T213" s="18"/>
      <c r="U213" s="18"/>
      <c r="V213" s="18">
        <v>40</v>
      </c>
      <c r="W213" s="98"/>
      <c r="X213" s="18"/>
      <c r="Y213" s="18"/>
      <c r="Z213" s="6">
        <f t="shared" si="17"/>
        <v>40</v>
      </c>
      <c r="AA213" s="15">
        <v>2017</v>
      </c>
      <c r="AB213" s="41"/>
      <c r="AC213" s="107"/>
      <c r="AD213" s="41"/>
    </row>
    <row r="214" spans="1:32" s="1" customFormat="1" ht="57" customHeight="1" x14ac:dyDescent="0.25">
      <c r="A214" s="56" t="s">
        <v>17</v>
      </c>
      <c r="B214" s="56" t="s">
        <v>18</v>
      </c>
      <c r="C214" s="56" t="s">
        <v>19</v>
      </c>
      <c r="D214" s="56" t="s">
        <v>17</v>
      </c>
      <c r="E214" s="56" t="s">
        <v>27</v>
      </c>
      <c r="F214" s="56" t="s">
        <v>17</v>
      </c>
      <c r="G214" s="56" t="s">
        <v>26</v>
      </c>
      <c r="H214" s="56" t="s">
        <v>17</v>
      </c>
      <c r="I214" s="56" t="s">
        <v>25</v>
      </c>
      <c r="J214" s="56" t="s">
        <v>18</v>
      </c>
      <c r="K214" s="56" t="s">
        <v>17</v>
      </c>
      <c r="L214" s="56" t="s">
        <v>28</v>
      </c>
      <c r="M214" s="56" t="s">
        <v>17</v>
      </c>
      <c r="N214" s="56" t="s">
        <v>17</v>
      </c>
      <c r="O214" s="56" t="s">
        <v>17</v>
      </c>
      <c r="P214" s="56" t="s">
        <v>17</v>
      </c>
      <c r="Q214" s="56" t="s">
        <v>17</v>
      </c>
      <c r="R214" s="57" t="s">
        <v>182</v>
      </c>
      <c r="S214" s="58" t="s">
        <v>53</v>
      </c>
      <c r="T214" s="59"/>
      <c r="U214" s="60">
        <v>76158.5</v>
      </c>
      <c r="V214" s="60"/>
      <c r="W214" s="96"/>
      <c r="X214" s="59"/>
      <c r="Y214" s="59"/>
      <c r="Z214" s="60">
        <f t="shared" si="17"/>
        <v>76158.5</v>
      </c>
      <c r="AA214" s="58">
        <v>2016</v>
      </c>
      <c r="AB214" s="41"/>
      <c r="AC214" s="107"/>
      <c r="AD214" s="41"/>
    </row>
    <row r="215" spans="1:32" s="1" customFormat="1" ht="30" x14ac:dyDescent="0.2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17" t="s">
        <v>127</v>
      </c>
      <c r="S215" s="15" t="s">
        <v>4</v>
      </c>
      <c r="T215" s="21"/>
      <c r="U215" s="21">
        <v>100</v>
      </c>
      <c r="V215" s="21"/>
      <c r="W215" s="93"/>
      <c r="X215" s="21"/>
      <c r="Y215" s="21"/>
      <c r="Z215" s="6">
        <v>100</v>
      </c>
      <c r="AA215" s="15">
        <v>2016</v>
      </c>
      <c r="AB215" s="41"/>
      <c r="AC215" s="107"/>
      <c r="AD215" s="41"/>
    </row>
    <row r="216" spans="1:32" s="22" customFormat="1" ht="45" x14ac:dyDescent="0.25">
      <c r="A216" s="56" t="s">
        <v>17</v>
      </c>
      <c r="B216" s="56" t="s">
        <v>18</v>
      </c>
      <c r="C216" s="56" t="s">
        <v>19</v>
      </c>
      <c r="D216" s="56" t="s">
        <v>17</v>
      </c>
      <c r="E216" s="56" t="s">
        <v>27</v>
      </c>
      <c r="F216" s="56" t="s">
        <v>17</v>
      </c>
      <c r="G216" s="56" t="s">
        <v>26</v>
      </c>
      <c r="H216" s="56" t="s">
        <v>17</v>
      </c>
      <c r="I216" s="56" t="s">
        <v>25</v>
      </c>
      <c r="J216" s="56" t="s">
        <v>18</v>
      </c>
      <c r="K216" s="56" t="s">
        <v>17</v>
      </c>
      <c r="L216" s="56" t="s">
        <v>28</v>
      </c>
      <c r="M216" s="56" t="s">
        <v>18</v>
      </c>
      <c r="N216" s="56" t="s">
        <v>17</v>
      </c>
      <c r="O216" s="56" t="s">
        <v>33</v>
      </c>
      <c r="P216" s="56" t="s">
        <v>18</v>
      </c>
      <c r="Q216" s="56" t="s">
        <v>187</v>
      </c>
      <c r="R216" s="57" t="s">
        <v>224</v>
      </c>
      <c r="S216" s="58" t="s">
        <v>53</v>
      </c>
      <c r="T216" s="59"/>
      <c r="U216" s="60"/>
      <c r="V216" s="60">
        <f>V217</f>
        <v>43090.8</v>
      </c>
      <c r="W216" s="60">
        <f>W218+W219</f>
        <v>38303</v>
      </c>
      <c r="X216" s="60"/>
      <c r="Y216" s="60">
        <f>Y218+Y219</f>
        <v>100</v>
      </c>
      <c r="Z216" s="60">
        <f t="shared" ref="Z216:Z224" si="18">T216+U216+V216+W216+X216+Y216</f>
        <v>81493.8</v>
      </c>
      <c r="AA216" s="58">
        <v>2020</v>
      </c>
      <c r="AB216" s="41"/>
      <c r="AC216" s="107"/>
      <c r="AD216" s="41"/>
      <c r="AE216" s="1"/>
      <c r="AF216" s="1"/>
    </row>
    <row r="217" spans="1:32" s="22" customFormat="1" ht="45" x14ac:dyDescent="0.25">
      <c r="A217" s="56" t="s">
        <v>17</v>
      </c>
      <c r="B217" s="56" t="s">
        <v>18</v>
      </c>
      <c r="C217" s="56" t="s">
        <v>19</v>
      </c>
      <c r="D217" s="56" t="s">
        <v>17</v>
      </c>
      <c r="E217" s="56" t="s">
        <v>27</v>
      </c>
      <c r="F217" s="56" t="s">
        <v>17</v>
      </c>
      <c r="G217" s="56" t="s">
        <v>26</v>
      </c>
      <c r="H217" s="56" t="s">
        <v>17</v>
      </c>
      <c r="I217" s="56" t="s">
        <v>25</v>
      </c>
      <c r="J217" s="56" t="s">
        <v>18</v>
      </c>
      <c r="K217" s="56" t="s">
        <v>17</v>
      </c>
      <c r="L217" s="56" t="s">
        <v>28</v>
      </c>
      <c r="M217" s="56" t="s">
        <v>18</v>
      </c>
      <c r="N217" s="56" t="s">
        <v>17</v>
      </c>
      <c r="O217" s="56" t="s">
        <v>33</v>
      </c>
      <c r="P217" s="56" t="s">
        <v>18</v>
      </c>
      <c r="Q217" s="56" t="s">
        <v>187</v>
      </c>
      <c r="R217" s="57" t="s">
        <v>224</v>
      </c>
      <c r="S217" s="58" t="s">
        <v>53</v>
      </c>
      <c r="T217" s="59"/>
      <c r="U217" s="60"/>
      <c r="V217" s="59">
        <v>43090.8</v>
      </c>
      <c r="W217" s="59"/>
      <c r="X217" s="59"/>
      <c r="Y217" s="59"/>
      <c r="Z217" s="60">
        <f t="shared" si="18"/>
        <v>43090.8</v>
      </c>
      <c r="AA217" s="58">
        <v>2017</v>
      </c>
      <c r="AB217" s="41"/>
      <c r="AC217" s="107"/>
      <c r="AD217" s="41"/>
      <c r="AE217" s="1"/>
      <c r="AF217" s="1"/>
    </row>
    <row r="218" spans="1:32" s="22" customFormat="1" ht="45" x14ac:dyDescent="0.25">
      <c r="A218" s="56" t="s">
        <v>17</v>
      </c>
      <c r="B218" s="56" t="s">
        <v>18</v>
      </c>
      <c r="C218" s="56" t="s">
        <v>19</v>
      </c>
      <c r="D218" s="56" t="s">
        <v>17</v>
      </c>
      <c r="E218" s="56" t="s">
        <v>27</v>
      </c>
      <c r="F218" s="56" t="s">
        <v>17</v>
      </c>
      <c r="G218" s="56" t="s">
        <v>26</v>
      </c>
      <c r="H218" s="56" t="s">
        <v>17</v>
      </c>
      <c r="I218" s="56" t="s">
        <v>25</v>
      </c>
      <c r="J218" s="56" t="s">
        <v>18</v>
      </c>
      <c r="K218" s="56" t="s">
        <v>17</v>
      </c>
      <c r="L218" s="56" t="s">
        <v>28</v>
      </c>
      <c r="M218" s="56" t="s">
        <v>18</v>
      </c>
      <c r="N218" s="56" t="s">
        <v>17</v>
      </c>
      <c r="O218" s="56" t="s">
        <v>25</v>
      </c>
      <c r="P218" s="56" t="s">
        <v>24</v>
      </c>
      <c r="Q218" s="56" t="s">
        <v>229</v>
      </c>
      <c r="R218" s="57" t="s">
        <v>224</v>
      </c>
      <c r="S218" s="58" t="s">
        <v>53</v>
      </c>
      <c r="T218" s="59"/>
      <c r="U218" s="60"/>
      <c r="V218" s="60"/>
      <c r="W218" s="59">
        <v>38303</v>
      </c>
      <c r="X218" s="59"/>
      <c r="Y218" s="59"/>
      <c r="Z218" s="60">
        <f t="shared" si="18"/>
        <v>38303</v>
      </c>
      <c r="AA218" s="58">
        <v>2018</v>
      </c>
      <c r="AB218" s="41"/>
      <c r="AC218" s="107"/>
      <c r="AD218" s="41"/>
      <c r="AE218" s="1"/>
      <c r="AF218" s="1"/>
    </row>
    <row r="219" spans="1:32" s="22" customFormat="1" ht="45" x14ac:dyDescent="0.25">
      <c r="A219" s="56" t="s">
        <v>17</v>
      </c>
      <c r="B219" s="56" t="s">
        <v>18</v>
      </c>
      <c r="C219" s="56" t="s">
        <v>19</v>
      </c>
      <c r="D219" s="56" t="s">
        <v>17</v>
      </c>
      <c r="E219" s="56" t="s">
        <v>27</v>
      </c>
      <c r="F219" s="56" t="s">
        <v>17</v>
      </c>
      <c r="G219" s="56" t="s">
        <v>26</v>
      </c>
      <c r="H219" s="56" t="s">
        <v>17</v>
      </c>
      <c r="I219" s="56" t="s">
        <v>25</v>
      </c>
      <c r="J219" s="56" t="s">
        <v>18</v>
      </c>
      <c r="K219" s="56" t="s">
        <v>17</v>
      </c>
      <c r="L219" s="56" t="s">
        <v>28</v>
      </c>
      <c r="M219" s="56" t="s">
        <v>161</v>
      </c>
      <c r="N219" s="56" t="s">
        <v>17</v>
      </c>
      <c r="O219" s="56" t="s">
        <v>25</v>
      </c>
      <c r="P219" s="56" t="s">
        <v>24</v>
      </c>
      <c r="Q219" s="56" t="s">
        <v>229</v>
      </c>
      <c r="R219" s="57" t="s">
        <v>224</v>
      </c>
      <c r="S219" s="58" t="s">
        <v>53</v>
      </c>
      <c r="T219" s="59"/>
      <c r="U219" s="60"/>
      <c r="V219" s="60"/>
      <c r="W219" s="96"/>
      <c r="X219" s="59"/>
      <c r="Y219" s="59">
        <v>100</v>
      </c>
      <c r="Z219" s="60">
        <f t="shared" si="18"/>
        <v>100</v>
      </c>
      <c r="AA219" s="58">
        <v>2020</v>
      </c>
      <c r="AB219" s="41"/>
      <c r="AC219" s="107"/>
      <c r="AD219" s="41"/>
      <c r="AE219" s="1"/>
      <c r="AF219" s="1"/>
    </row>
    <row r="220" spans="1:32" s="22" customFormat="1" ht="30" x14ac:dyDescent="0.2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17" t="s">
        <v>225</v>
      </c>
      <c r="S220" s="15" t="s">
        <v>48</v>
      </c>
      <c r="T220" s="18"/>
      <c r="U220" s="18"/>
      <c r="V220" s="18">
        <v>12</v>
      </c>
      <c r="W220" s="98"/>
      <c r="X220" s="18"/>
      <c r="Y220" s="18"/>
      <c r="Z220" s="6">
        <f t="shared" si="18"/>
        <v>12</v>
      </c>
      <c r="AA220" s="15">
        <v>2017</v>
      </c>
      <c r="AB220" s="41"/>
      <c r="AC220" s="107"/>
      <c r="AD220" s="41"/>
      <c r="AE220" s="1"/>
      <c r="AF220" s="1"/>
    </row>
    <row r="221" spans="1:32" ht="42.75" x14ac:dyDescent="0.25">
      <c r="A221" s="50"/>
      <c r="B221" s="50"/>
      <c r="C221" s="50"/>
      <c r="D221" s="50" t="s">
        <v>17</v>
      </c>
      <c r="E221" s="50" t="s">
        <v>27</v>
      </c>
      <c r="F221" s="50" t="s">
        <v>17</v>
      </c>
      <c r="G221" s="50" t="s">
        <v>26</v>
      </c>
      <c r="H221" s="50" t="s">
        <v>17</v>
      </c>
      <c r="I221" s="50" t="s">
        <v>25</v>
      </c>
      <c r="J221" s="50" t="s">
        <v>18</v>
      </c>
      <c r="K221" s="50" t="s">
        <v>17</v>
      </c>
      <c r="L221" s="50" t="s">
        <v>27</v>
      </c>
      <c r="M221" s="50" t="s">
        <v>17</v>
      </c>
      <c r="N221" s="50" t="s">
        <v>17</v>
      </c>
      <c r="O221" s="50" t="s">
        <v>17</v>
      </c>
      <c r="P221" s="50" t="s">
        <v>17</v>
      </c>
      <c r="Q221" s="50" t="s">
        <v>17</v>
      </c>
      <c r="R221" s="51" t="s">
        <v>34</v>
      </c>
      <c r="S221" s="26" t="s">
        <v>53</v>
      </c>
      <c r="T221" s="16">
        <f>T223</f>
        <v>92414.1</v>
      </c>
      <c r="U221" s="16">
        <f>U223+U258+U262+U266</f>
        <v>25403.1</v>
      </c>
      <c r="V221" s="16">
        <f>V223+V270+V274+V279+V283+V288+V293+V297+V303+V309+V315+V320+V325+V330</f>
        <v>151879.69999999998</v>
      </c>
      <c r="W221" s="94"/>
      <c r="X221" s="16"/>
      <c r="Y221" s="16"/>
      <c r="Z221" s="16">
        <f t="shared" si="18"/>
        <v>269696.90000000002</v>
      </c>
      <c r="AA221" s="26">
        <v>2017</v>
      </c>
      <c r="AB221" s="116"/>
      <c r="AC221" s="117"/>
    </row>
    <row r="222" spans="1:32" ht="44.25" x14ac:dyDescent="0.2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5" t="s">
        <v>117</v>
      </c>
      <c r="S222" s="15" t="s">
        <v>54</v>
      </c>
      <c r="T222" s="8">
        <f>T235+T241+T248+T255</f>
        <v>58.2</v>
      </c>
      <c r="U222" s="8">
        <f>U229+U261+(U265/1000)+(873.3/1000)</f>
        <v>27.765300000000003</v>
      </c>
      <c r="V222" s="8">
        <f>V229+V261+V265+V269+V273+V278+V282+V287+V292+V296+V302+V308+V314+V324+V329+V334</f>
        <v>120.33999999999999</v>
      </c>
      <c r="W222" s="92"/>
      <c r="X222" s="8"/>
      <c r="Y222" s="8"/>
      <c r="Z222" s="5">
        <f t="shared" si="18"/>
        <v>206.30529999999999</v>
      </c>
      <c r="AA222" s="15">
        <v>2017</v>
      </c>
    </row>
    <row r="223" spans="1:32" ht="45.6" customHeight="1" x14ac:dyDescent="0.25">
      <c r="A223" s="56"/>
      <c r="B223" s="56"/>
      <c r="C223" s="56"/>
      <c r="D223" s="56" t="s">
        <v>17</v>
      </c>
      <c r="E223" s="56" t="s">
        <v>27</v>
      </c>
      <c r="F223" s="56" t="s">
        <v>17</v>
      </c>
      <c r="G223" s="56" t="s">
        <v>26</v>
      </c>
      <c r="H223" s="56" t="s">
        <v>17</v>
      </c>
      <c r="I223" s="56" t="s">
        <v>25</v>
      </c>
      <c r="J223" s="56" t="s">
        <v>18</v>
      </c>
      <c r="K223" s="56" t="s">
        <v>17</v>
      </c>
      <c r="L223" s="56" t="s">
        <v>17</v>
      </c>
      <c r="M223" s="56" t="s">
        <v>17</v>
      </c>
      <c r="N223" s="56" t="s">
        <v>17</v>
      </c>
      <c r="O223" s="56" t="s">
        <v>17</v>
      </c>
      <c r="P223" s="56" t="s">
        <v>17</v>
      </c>
      <c r="Q223" s="56" t="s">
        <v>17</v>
      </c>
      <c r="R223" s="61" t="s">
        <v>172</v>
      </c>
      <c r="S223" s="58" t="s">
        <v>53</v>
      </c>
      <c r="T223" s="60">
        <f>T224+T225</f>
        <v>92414.1</v>
      </c>
      <c r="U223" s="60">
        <f>U224+U225</f>
        <v>22928.899999999998</v>
      </c>
      <c r="V223" s="60">
        <f>V224+V225+V226+V227+V228</f>
        <v>141756.40000000002</v>
      </c>
      <c r="W223" s="95"/>
      <c r="X223" s="60"/>
      <c r="Y223" s="60"/>
      <c r="Z223" s="60">
        <f t="shared" si="18"/>
        <v>257099.40000000002</v>
      </c>
      <c r="AA223" s="58">
        <v>2017</v>
      </c>
    </row>
    <row r="224" spans="1:32" ht="48.6" customHeight="1" x14ac:dyDescent="0.25">
      <c r="A224" s="56"/>
      <c r="B224" s="56"/>
      <c r="C224" s="56"/>
      <c r="D224" s="56" t="s">
        <v>17</v>
      </c>
      <c r="E224" s="56" t="s">
        <v>27</v>
      </c>
      <c r="F224" s="56" t="s">
        <v>17</v>
      </c>
      <c r="G224" s="56" t="s">
        <v>26</v>
      </c>
      <c r="H224" s="56" t="s">
        <v>17</v>
      </c>
      <c r="I224" s="56" t="s">
        <v>25</v>
      </c>
      <c r="J224" s="56" t="s">
        <v>18</v>
      </c>
      <c r="K224" s="56" t="s">
        <v>17</v>
      </c>
      <c r="L224" s="56" t="s">
        <v>27</v>
      </c>
      <c r="M224" s="56" t="s">
        <v>17</v>
      </c>
      <c r="N224" s="56" t="s">
        <v>17</v>
      </c>
      <c r="O224" s="56" t="s">
        <v>17</v>
      </c>
      <c r="P224" s="56" t="s">
        <v>17</v>
      </c>
      <c r="Q224" s="56" t="s">
        <v>17</v>
      </c>
      <c r="R224" s="57" t="s">
        <v>118</v>
      </c>
      <c r="S224" s="58" t="s">
        <v>53</v>
      </c>
      <c r="T224" s="60">
        <f>T231+T237+T243+T250</f>
        <v>51768.5</v>
      </c>
      <c r="U224" s="60">
        <f>U231+U237+U243+U250</f>
        <v>22928.899999999998</v>
      </c>
      <c r="V224" s="60">
        <f>V231+V237+V243+V250</f>
        <v>5030.2999999999993</v>
      </c>
      <c r="W224" s="95"/>
      <c r="X224" s="60"/>
      <c r="Y224" s="60"/>
      <c r="Z224" s="60">
        <f t="shared" si="18"/>
        <v>79727.7</v>
      </c>
      <c r="AA224" s="58">
        <v>2017</v>
      </c>
    </row>
    <row r="225" spans="1:32" ht="44.45" customHeight="1" x14ac:dyDescent="0.25">
      <c r="A225" s="56"/>
      <c r="B225" s="56"/>
      <c r="C225" s="56"/>
      <c r="D225" s="56" t="s">
        <v>17</v>
      </c>
      <c r="E225" s="56" t="s">
        <v>27</v>
      </c>
      <c r="F225" s="56" t="s">
        <v>17</v>
      </c>
      <c r="G225" s="56" t="s">
        <v>26</v>
      </c>
      <c r="H225" s="56" t="s">
        <v>17</v>
      </c>
      <c r="I225" s="56" t="s">
        <v>25</v>
      </c>
      <c r="J225" s="56" t="s">
        <v>18</v>
      </c>
      <c r="K225" s="56" t="s">
        <v>33</v>
      </c>
      <c r="L225" s="56" t="s">
        <v>29</v>
      </c>
      <c r="M225" s="56" t="s">
        <v>18</v>
      </c>
      <c r="N225" s="56" t="s">
        <v>18</v>
      </c>
      <c r="O225" s="56"/>
      <c r="P225" s="56"/>
      <c r="Q225" s="56"/>
      <c r="R225" s="57" t="s">
        <v>118</v>
      </c>
      <c r="S225" s="58" t="s">
        <v>53</v>
      </c>
      <c r="T225" s="60">
        <f>T232+T238+T244+T251</f>
        <v>40645.600000000006</v>
      </c>
      <c r="U225" s="60"/>
      <c r="V225" s="60"/>
      <c r="W225" s="95"/>
      <c r="X225" s="60"/>
      <c r="Y225" s="60"/>
      <c r="Z225" s="60">
        <f>Z232+Z238+Z244+Z251</f>
        <v>40645.600000000006</v>
      </c>
      <c r="AA225" s="58">
        <v>2017</v>
      </c>
    </row>
    <row r="226" spans="1:32" ht="49.15" customHeight="1" x14ac:dyDescent="0.25">
      <c r="A226" s="56"/>
      <c r="B226" s="56"/>
      <c r="C226" s="56"/>
      <c r="D226" s="56" t="s">
        <v>17</v>
      </c>
      <c r="E226" s="56" t="s">
        <v>27</v>
      </c>
      <c r="F226" s="56" t="s">
        <v>17</v>
      </c>
      <c r="G226" s="56" t="s">
        <v>26</v>
      </c>
      <c r="H226" s="56" t="s">
        <v>17</v>
      </c>
      <c r="I226" s="56" t="s">
        <v>25</v>
      </c>
      <c r="J226" s="56" t="s">
        <v>18</v>
      </c>
      <c r="K226" s="56" t="s">
        <v>17</v>
      </c>
      <c r="L226" s="56" t="s">
        <v>27</v>
      </c>
      <c r="M226" s="56" t="s">
        <v>161</v>
      </c>
      <c r="N226" s="56" t="s">
        <v>17</v>
      </c>
      <c r="O226" s="56" t="s">
        <v>19</v>
      </c>
      <c r="P226" s="56" t="s">
        <v>18</v>
      </c>
      <c r="Q226" s="56" t="s">
        <v>184</v>
      </c>
      <c r="R226" s="57" t="s">
        <v>118</v>
      </c>
      <c r="S226" s="58" t="s">
        <v>53</v>
      </c>
      <c r="T226" s="60"/>
      <c r="U226" s="60"/>
      <c r="V226" s="60">
        <f>V245+V252</f>
        <v>14245.4</v>
      </c>
      <c r="W226" s="95"/>
      <c r="X226" s="60"/>
      <c r="Y226" s="60"/>
      <c r="Z226" s="60">
        <f>V226</f>
        <v>14245.4</v>
      </c>
      <c r="AA226" s="58">
        <v>2017</v>
      </c>
    </row>
    <row r="227" spans="1:32" ht="46.9" customHeight="1" x14ac:dyDescent="0.25">
      <c r="A227" s="56"/>
      <c r="B227" s="56"/>
      <c r="C227" s="56"/>
      <c r="D227" s="56" t="s">
        <v>17</v>
      </c>
      <c r="E227" s="56" t="s">
        <v>27</v>
      </c>
      <c r="F227" s="56" t="s">
        <v>17</v>
      </c>
      <c r="G227" s="56" t="s">
        <v>26</v>
      </c>
      <c r="H227" s="56" t="s">
        <v>17</v>
      </c>
      <c r="I227" s="56" t="s">
        <v>25</v>
      </c>
      <c r="J227" s="56" t="s">
        <v>18</v>
      </c>
      <c r="K227" s="56" t="s">
        <v>17</v>
      </c>
      <c r="L227" s="56" t="s">
        <v>27</v>
      </c>
      <c r="M227" s="56" t="s">
        <v>18</v>
      </c>
      <c r="N227" s="56" t="s">
        <v>17</v>
      </c>
      <c r="O227" s="56" t="s">
        <v>19</v>
      </c>
      <c r="P227" s="56" t="s">
        <v>18</v>
      </c>
      <c r="Q227" s="56" t="s">
        <v>192</v>
      </c>
      <c r="R227" s="57" t="s">
        <v>118</v>
      </c>
      <c r="S227" s="58" t="s">
        <v>53</v>
      </c>
      <c r="T227" s="60"/>
      <c r="U227" s="60"/>
      <c r="V227" s="60">
        <f>V233+V239+V246+V253</f>
        <v>120680.70000000001</v>
      </c>
      <c r="W227" s="95"/>
      <c r="X227" s="60"/>
      <c r="Y227" s="60"/>
      <c r="Z227" s="60">
        <f>V227</f>
        <v>120680.70000000001</v>
      </c>
      <c r="AA227" s="58">
        <v>2017</v>
      </c>
    </row>
    <row r="228" spans="1:32" ht="45.6" customHeight="1" x14ac:dyDescent="0.25">
      <c r="A228" s="56"/>
      <c r="B228" s="56"/>
      <c r="C228" s="56"/>
      <c r="D228" s="56" t="s">
        <v>17</v>
      </c>
      <c r="E228" s="56" t="s">
        <v>27</v>
      </c>
      <c r="F228" s="56" t="s">
        <v>17</v>
      </c>
      <c r="G228" s="56" t="s">
        <v>26</v>
      </c>
      <c r="H228" s="56" t="s">
        <v>17</v>
      </c>
      <c r="I228" s="56" t="s">
        <v>25</v>
      </c>
      <c r="J228" s="56" t="s">
        <v>18</v>
      </c>
      <c r="K228" s="56" t="s">
        <v>17</v>
      </c>
      <c r="L228" s="56" t="s">
        <v>27</v>
      </c>
      <c r="M228" s="56" t="s">
        <v>18</v>
      </c>
      <c r="N228" s="56" t="s">
        <v>17</v>
      </c>
      <c r="O228" s="56" t="s">
        <v>33</v>
      </c>
      <c r="P228" s="56" t="s">
        <v>18</v>
      </c>
      <c r="Q228" s="56" t="s">
        <v>192</v>
      </c>
      <c r="R228" s="57" t="s">
        <v>118</v>
      </c>
      <c r="S228" s="58" t="s">
        <v>53</v>
      </c>
      <c r="T228" s="60"/>
      <c r="U228" s="60"/>
      <c r="V228" s="60">
        <f>V234+V240+V247+V254</f>
        <v>1800</v>
      </c>
      <c r="W228" s="95"/>
      <c r="X228" s="60"/>
      <c r="Y228" s="60"/>
      <c r="Z228" s="60">
        <f>V228</f>
        <v>1800</v>
      </c>
      <c r="AA228" s="58">
        <v>2017</v>
      </c>
    </row>
    <row r="229" spans="1:32" ht="60" x14ac:dyDescent="0.2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17" t="s">
        <v>119</v>
      </c>
      <c r="S229" s="15" t="s">
        <v>54</v>
      </c>
      <c r="T229" s="8">
        <f>T235+T241+T248+T255</f>
        <v>58.2</v>
      </c>
      <c r="U229" s="8">
        <f>U235+U241+U248+U255</f>
        <v>25.200000000000003</v>
      </c>
      <c r="V229" s="8">
        <f>V235+V241+V248+V255</f>
        <v>112.19999999999999</v>
      </c>
      <c r="W229" s="92"/>
      <c r="X229" s="8"/>
      <c r="Y229" s="8"/>
      <c r="Z229" s="5">
        <f>T229+U229+V229+W229+X229+Y229</f>
        <v>195.6</v>
      </c>
      <c r="AA229" s="15">
        <v>2017</v>
      </c>
    </row>
    <row r="230" spans="1:32" ht="60" x14ac:dyDescent="0.25">
      <c r="A230" s="56" t="s">
        <v>17</v>
      </c>
      <c r="B230" s="56" t="s">
        <v>17</v>
      </c>
      <c r="C230" s="56" t="s">
        <v>28</v>
      </c>
      <c r="D230" s="56" t="s">
        <v>17</v>
      </c>
      <c r="E230" s="56" t="s">
        <v>27</v>
      </c>
      <c r="F230" s="56" t="s">
        <v>17</v>
      </c>
      <c r="G230" s="56" t="s">
        <v>26</v>
      </c>
      <c r="H230" s="56" t="s">
        <v>17</v>
      </c>
      <c r="I230" s="56" t="s">
        <v>25</v>
      </c>
      <c r="J230" s="56" t="s">
        <v>18</v>
      </c>
      <c r="K230" s="56" t="s">
        <v>17</v>
      </c>
      <c r="L230" s="56" t="s">
        <v>17</v>
      </c>
      <c r="M230" s="56" t="s">
        <v>17</v>
      </c>
      <c r="N230" s="56" t="s">
        <v>17</v>
      </c>
      <c r="O230" s="56" t="s">
        <v>17</v>
      </c>
      <c r="P230" s="56" t="s">
        <v>17</v>
      </c>
      <c r="Q230" s="56" t="s">
        <v>17</v>
      </c>
      <c r="R230" s="57" t="s">
        <v>118</v>
      </c>
      <c r="S230" s="58" t="s">
        <v>53</v>
      </c>
      <c r="T230" s="60">
        <f>T231+T232</f>
        <v>25150</v>
      </c>
      <c r="U230" s="60">
        <f>U231+U232</f>
        <v>6049.5999999999995</v>
      </c>
      <c r="V230" s="60">
        <f>V231+V233+V234</f>
        <v>41805.200000000004</v>
      </c>
      <c r="W230" s="95"/>
      <c r="X230" s="60"/>
      <c r="Y230" s="60"/>
      <c r="Z230" s="60">
        <f>T230+U230+V230+W230+X230+Y230</f>
        <v>73004.800000000003</v>
      </c>
      <c r="AA230" s="58">
        <v>2017</v>
      </c>
    </row>
    <row r="231" spans="1:32" ht="60" x14ac:dyDescent="0.25">
      <c r="A231" s="56" t="s">
        <v>17</v>
      </c>
      <c r="B231" s="56" t="s">
        <v>17</v>
      </c>
      <c r="C231" s="56" t="s">
        <v>28</v>
      </c>
      <c r="D231" s="56" t="s">
        <v>17</v>
      </c>
      <c r="E231" s="56" t="s">
        <v>27</v>
      </c>
      <c r="F231" s="56" t="s">
        <v>17</v>
      </c>
      <c r="G231" s="56" t="s">
        <v>26</v>
      </c>
      <c r="H231" s="56" t="s">
        <v>17</v>
      </c>
      <c r="I231" s="56" t="s">
        <v>25</v>
      </c>
      <c r="J231" s="56" t="s">
        <v>18</v>
      </c>
      <c r="K231" s="56" t="s">
        <v>17</v>
      </c>
      <c r="L231" s="56" t="s">
        <v>27</v>
      </c>
      <c r="M231" s="56" t="s">
        <v>17</v>
      </c>
      <c r="N231" s="56" t="s">
        <v>17</v>
      </c>
      <c r="O231" s="56" t="s">
        <v>17</v>
      </c>
      <c r="P231" s="56" t="s">
        <v>17</v>
      </c>
      <c r="Q231" s="56" t="s">
        <v>17</v>
      </c>
      <c r="R231" s="57" t="s">
        <v>118</v>
      </c>
      <c r="S231" s="58" t="s">
        <v>53</v>
      </c>
      <c r="T231" s="59">
        <v>13054.7</v>
      </c>
      <c r="U231" s="59">
        <f>8000-1708+246.5-273.3-215.6</f>
        <v>6049.5999999999995</v>
      </c>
      <c r="V231" s="59">
        <v>1581.4</v>
      </c>
      <c r="W231" s="96"/>
      <c r="X231" s="59"/>
      <c r="Y231" s="59"/>
      <c r="Z231" s="60">
        <f>T231+U231+V231+W231+X231+Y231</f>
        <v>20685.7</v>
      </c>
      <c r="AA231" s="58">
        <v>2017</v>
      </c>
      <c r="AB231" s="40"/>
    </row>
    <row r="232" spans="1:32" ht="60" x14ac:dyDescent="0.25">
      <c r="A232" s="56" t="s">
        <v>17</v>
      </c>
      <c r="B232" s="56" t="s">
        <v>17</v>
      </c>
      <c r="C232" s="56" t="s">
        <v>28</v>
      </c>
      <c r="D232" s="56" t="s">
        <v>17</v>
      </c>
      <c r="E232" s="56" t="s">
        <v>27</v>
      </c>
      <c r="F232" s="56" t="s">
        <v>17</v>
      </c>
      <c r="G232" s="56" t="s">
        <v>26</v>
      </c>
      <c r="H232" s="56" t="s">
        <v>17</v>
      </c>
      <c r="I232" s="56" t="s">
        <v>25</v>
      </c>
      <c r="J232" s="56" t="s">
        <v>18</v>
      </c>
      <c r="K232" s="56" t="s">
        <v>33</v>
      </c>
      <c r="L232" s="56" t="s">
        <v>29</v>
      </c>
      <c r="M232" s="56" t="s">
        <v>18</v>
      </c>
      <c r="N232" s="56" t="s">
        <v>18</v>
      </c>
      <c r="O232" s="56"/>
      <c r="P232" s="56"/>
      <c r="Q232" s="56"/>
      <c r="R232" s="57" t="s">
        <v>118</v>
      </c>
      <c r="S232" s="58" t="s">
        <v>53</v>
      </c>
      <c r="T232" s="59">
        <v>12095.3</v>
      </c>
      <c r="U232" s="59"/>
      <c r="V232" s="59"/>
      <c r="W232" s="96"/>
      <c r="X232" s="59"/>
      <c r="Y232" s="59"/>
      <c r="Z232" s="60">
        <f>T232+U232+V232+W232+X232+Y232</f>
        <v>12095.3</v>
      </c>
      <c r="AA232" s="58">
        <v>2017</v>
      </c>
      <c r="AB232" s="40"/>
    </row>
    <row r="233" spans="1:32" s="63" customFormat="1" ht="60" x14ac:dyDescent="0.25">
      <c r="A233" s="56" t="s">
        <v>17</v>
      </c>
      <c r="B233" s="56" t="s">
        <v>17</v>
      </c>
      <c r="C233" s="56" t="s">
        <v>28</v>
      </c>
      <c r="D233" s="56" t="s">
        <v>17</v>
      </c>
      <c r="E233" s="56" t="s">
        <v>27</v>
      </c>
      <c r="F233" s="56" t="s">
        <v>17</v>
      </c>
      <c r="G233" s="56" t="s">
        <v>26</v>
      </c>
      <c r="H233" s="56" t="s">
        <v>17</v>
      </c>
      <c r="I233" s="56" t="s">
        <v>25</v>
      </c>
      <c r="J233" s="56" t="s">
        <v>18</v>
      </c>
      <c r="K233" s="56" t="s">
        <v>17</v>
      </c>
      <c r="L233" s="56" t="s">
        <v>27</v>
      </c>
      <c r="M233" s="56" t="s">
        <v>18</v>
      </c>
      <c r="N233" s="56" t="s">
        <v>17</v>
      </c>
      <c r="O233" s="56" t="s">
        <v>19</v>
      </c>
      <c r="P233" s="56" t="s">
        <v>18</v>
      </c>
      <c r="Q233" s="56" t="s">
        <v>187</v>
      </c>
      <c r="R233" s="57" t="s">
        <v>118</v>
      </c>
      <c r="S233" s="58" t="s">
        <v>53</v>
      </c>
      <c r="T233" s="59"/>
      <c r="U233" s="59"/>
      <c r="V233" s="59">
        <v>39773.800000000003</v>
      </c>
      <c r="W233" s="96"/>
      <c r="X233" s="59"/>
      <c r="Y233" s="59"/>
      <c r="Z233" s="60">
        <f>V233</f>
        <v>39773.800000000003</v>
      </c>
      <c r="AA233" s="58">
        <v>2017</v>
      </c>
      <c r="AB233" s="73"/>
      <c r="AC233" s="111"/>
      <c r="AD233" s="73"/>
      <c r="AE233" s="74"/>
      <c r="AF233" s="74"/>
    </row>
    <row r="234" spans="1:32" s="63" customFormat="1" ht="60" x14ac:dyDescent="0.25">
      <c r="A234" s="56" t="s">
        <v>17</v>
      </c>
      <c r="B234" s="56" t="s">
        <v>17</v>
      </c>
      <c r="C234" s="56" t="s">
        <v>28</v>
      </c>
      <c r="D234" s="56" t="s">
        <v>17</v>
      </c>
      <c r="E234" s="56" t="s">
        <v>27</v>
      </c>
      <c r="F234" s="56" t="s">
        <v>17</v>
      </c>
      <c r="G234" s="56" t="s">
        <v>26</v>
      </c>
      <c r="H234" s="56" t="s">
        <v>17</v>
      </c>
      <c r="I234" s="56" t="s">
        <v>25</v>
      </c>
      <c r="J234" s="56" t="s">
        <v>18</v>
      </c>
      <c r="K234" s="56" t="s">
        <v>17</v>
      </c>
      <c r="L234" s="56" t="s">
        <v>27</v>
      </c>
      <c r="M234" s="56" t="s">
        <v>18</v>
      </c>
      <c r="N234" s="56" t="s">
        <v>17</v>
      </c>
      <c r="O234" s="56" t="s">
        <v>33</v>
      </c>
      <c r="P234" s="56" t="s">
        <v>18</v>
      </c>
      <c r="Q234" s="56" t="s">
        <v>187</v>
      </c>
      <c r="R234" s="57" t="s">
        <v>118</v>
      </c>
      <c r="S234" s="58" t="s">
        <v>53</v>
      </c>
      <c r="T234" s="59"/>
      <c r="U234" s="59"/>
      <c r="V234" s="59">
        <v>450</v>
      </c>
      <c r="W234" s="96"/>
      <c r="X234" s="59"/>
      <c r="Y234" s="59"/>
      <c r="Z234" s="60">
        <f>V234</f>
        <v>450</v>
      </c>
      <c r="AA234" s="58">
        <v>2017</v>
      </c>
      <c r="AB234" s="73"/>
      <c r="AC234" s="111"/>
      <c r="AD234" s="73"/>
      <c r="AE234" s="74"/>
      <c r="AF234" s="74"/>
    </row>
    <row r="235" spans="1:32" ht="60" x14ac:dyDescent="0.2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17" t="s">
        <v>120</v>
      </c>
      <c r="S235" s="15" t="s">
        <v>54</v>
      </c>
      <c r="T235" s="8">
        <v>15.5</v>
      </c>
      <c r="U235" s="8">
        <v>6.5</v>
      </c>
      <c r="V235" s="8">
        <v>39.700000000000003</v>
      </c>
      <c r="W235" s="92"/>
      <c r="X235" s="8"/>
      <c r="Y235" s="8"/>
      <c r="Z235" s="5">
        <f>T235+U235+V235+W235+X235+Y235</f>
        <v>61.7</v>
      </c>
      <c r="AA235" s="15">
        <v>2017</v>
      </c>
    </row>
    <row r="236" spans="1:32" ht="60" x14ac:dyDescent="0.25">
      <c r="A236" s="56" t="s">
        <v>17</v>
      </c>
      <c r="B236" s="56" t="s">
        <v>17</v>
      </c>
      <c r="C236" s="56" t="s">
        <v>27</v>
      </c>
      <c r="D236" s="56" t="s">
        <v>17</v>
      </c>
      <c r="E236" s="56" t="s">
        <v>27</v>
      </c>
      <c r="F236" s="56" t="s">
        <v>17</v>
      </c>
      <c r="G236" s="56" t="s">
        <v>26</v>
      </c>
      <c r="H236" s="56" t="s">
        <v>17</v>
      </c>
      <c r="I236" s="56" t="s">
        <v>25</v>
      </c>
      <c r="J236" s="56" t="s">
        <v>18</v>
      </c>
      <c r="K236" s="56" t="s">
        <v>17</v>
      </c>
      <c r="L236" s="56" t="s">
        <v>17</v>
      </c>
      <c r="M236" s="56" t="s">
        <v>17</v>
      </c>
      <c r="N236" s="56" t="s">
        <v>17</v>
      </c>
      <c r="O236" s="56" t="s">
        <v>17</v>
      </c>
      <c r="P236" s="56" t="s">
        <v>17</v>
      </c>
      <c r="Q236" s="56" t="s">
        <v>17</v>
      </c>
      <c r="R236" s="57" t="s">
        <v>118</v>
      </c>
      <c r="S236" s="58" t="s">
        <v>53</v>
      </c>
      <c r="T236" s="60">
        <f>T237+T238</f>
        <v>24446.9</v>
      </c>
      <c r="U236" s="60">
        <f>U237+U238</f>
        <v>6266.4000000000005</v>
      </c>
      <c r="V236" s="60">
        <f>V237+V239+V240</f>
        <v>23825</v>
      </c>
      <c r="W236" s="95"/>
      <c r="X236" s="60"/>
      <c r="Y236" s="60"/>
      <c r="Z236" s="60">
        <f>Z237+Z238+Z239+Z240</f>
        <v>54538.3</v>
      </c>
      <c r="AA236" s="58">
        <v>2017</v>
      </c>
    </row>
    <row r="237" spans="1:32" ht="60" x14ac:dyDescent="0.25">
      <c r="A237" s="56" t="s">
        <v>17</v>
      </c>
      <c r="B237" s="56" t="s">
        <v>17</v>
      </c>
      <c r="C237" s="56" t="s">
        <v>27</v>
      </c>
      <c r="D237" s="56" t="s">
        <v>17</v>
      </c>
      <c r="E237" s="56" t="s">
        <v>27</v>
      </c>
      <c r="F237" s="56" t="s">
        <v>17</v>
      </c>
      <c r="G237" s="56" t="s">
        <v>26</v>
      </c>
      <c r="H237" s="56" t="s">
        <v>17</v>
      </c>
      <c r="I237" s="56" t="s">
        <v>25</v>
      </c>
      <c r="J237" s="56" t="s">
        <v>18</v>
      </c>
      <c r="K237" s="56" t="s">
        <v>17</v>
      </c>
      <c r="L237" s="56" t="s">
        <v>27</v>
      </c>
      <c r="M237" s="56" t="s">
        <v>17</v>
      </c>
      <c r="N237" s="56" t="s">
        <v>17</v>
      </c>
      <c r="O237" s="56" t="s">
        <v>17</v>
      </c>
      <c r="P237" s="56" t="s">
        <v>17</v>
      </c>
      <c r="Q237" s="56" t="s">
        <v>17</v>
      </c>
      <c r="R237" s="57" t="s">
        <v>118</v>
      </c>
      <c r="S237" s="58" t="s">
        <v>53</v>
      </c>
      <c r="T237" s="59">
        <f>4500+8038.2</f>
        <v>12538.2</v>
      </c>
      <c r="U237" s="59">
        <f>8000-951+100-8.4-874.2</f>
        <v>6266.4000000000005</v>
      </c>
      <c r="V237" s="59">
        <f>1443.3+343-144.5-343</f>
        <v>1298.8</v>
      </c>
      <c r="W237" s="96"/>
      <c r="X237" s="59"/>
      <c r="Y237" s="59"/>
      <c r="Z237" s="60">
        <f>T237+U237+V237+W237+X237+Y237</f>
        <v>20103.400000000001</v>
      </c>
      <c r="AA237" s="58">
        <v>2017</v>
      </c>
    </row>
    <row r="238" spans="1:32" ht="60" x14ac:dyDescent="0.25">
      <c r="A238" s="56" t="s">
        <v>17</v>
      </c>
      <c r="B238" s="56" t="s">
        <v>17</v>
      </c>
      <c r="C238" s="56" t="s">
        <v>27</v>
      </c>
      <c r="D238" s="56" t="s">
        <v>17</v>
      </c>
      <c r="E238" s="56" t="s">
        <v>27</v>
      </c>
      <c r="F238" s="56" t="s">
        <v>17</v>
      </c>
      <c r="G238" s="56" t="s">
        <v>26</v>
      </c>
      <c r="H238" s="56" t="s">
        <v>17</v>
      </c>
      <c r="I238" s="56" t="s">
        <v>25</v>
      </c>
      <c r="J238" s="56" t="s">
        <v>18</v>
      </c>
      <c r="K238" s="56" t="s">
        <v>33</v>
      </c>
      <c r="L238" s="56" t="s">
        <v>29</v>
      </c>
      <c r="M238" s="56" t="s">
        <v>18</v>
      </c>
      <c r="N238" s="56" t="s">
        <v>18</v>
      </c>
      <c r="O238" s="56"/>
      <c r="P238" s="56"/>
      <c r="Q238" s="56"/>
      <c r="R238" s="57" t="s">
        <v>118</v>
      </c>
      <c r="S238" s="58" t="s">
        <v>53</v>
      </c>
      <c r="T238" s="59">
        <v>11908.7</v>
      </c>
      <c r="U238" s="59"/>
      <c r="V238" s="59"/>
      <c r="W238" s="96"/>
      <c r="X238" s="59"/>
      <c r="Y238" s="59"/>
      <c r="Z238" s="60">
        <f>T238+U238+V238+W238+X238+Y238</f>
        <v>11908.7</v>
      </c>
      <c r="AA238" s="58">
        <v>2017</v>
      </c>
    </row>
    <row r="239" spans="1:32" s="63" customFormat="1" ht="60" x14ac:dyDescent="0.25">
      <c r="A239" s="56" t="s">
        <v>17</v>
      </c>
      <c r="B239" s="56" t="s">
        <v>17</v>
      </c>
      <c r="C239" s="56" t="s">
        <v>27</v>
      </c>
      <c r="D239" s="56" t="s">
        <v>17</v>
      </c>
      <c r="E239" s="56" t="s">
        <v>27</v>
      </c>
      <c r="F239" s="56" t="s">
        <v>17</v>
      </c>
      <c r="G239" s="56" t="s">
        <v>26</v>
      </c>
      <c r="H239" s="56" t="s">
        <v>17</v>
      </c>
      <c r="I239" s="56" t="s">
        <v>25</v>
      </c>
      <c r="J239" s="56" t="s">
        <v>18</v>
      </c>
      <c r="K239" s="56" t="s">
        <v>17</v>
      </c>
      <c r="L239" s="56" t="s">
        <v>27</v>
      </c>
      <c r="M239" s="56" t="s">
        <v>18</v>
      </c>
      <c r="N239" s="56" t="s">
        <v>17</v>
      </c>
      <c r="O239" s="56" t="s">
        <v>19</v>
      </c>
      <c r="P239" s="56" t="s">
        <v>18</v>
      </c>
      <c r="Q239" s="56" t="s">
        <v>187</v>
      </c>
      <c r="R239" s="57" t="s">
        <v>118</v>
      </c>
      <c r="S239" s="58" t="s">
        <v>53</v>
      </c>
      <c r="T239" s="59"/>
      <c r="U239" s="59"/>
      <c r="V239" s="59">
        <v>22076.2</v>
      </c>
      <c r="W239" s="96"/>
      <c r="X239" s="59"/>
      <c r="Y239" s="59"/>
      <c r="Z239" s="60">
        <f>V239</f>
        <v>22076.2</v>
      </c>
      <c r="AA239" s="58">
        <v>2017</v>
      </c>
      <c r="AB239" s="73"/>
      <c r="AC239" s="111"/>
      <c r="AD239" s="73"/>
      <c r="AE239" s="74"/>
      <c r="AF239" s="74"/>
    </row>
    <row r="240" spans="1:32" s="63" customFormat="1" ht="60" x14ac:dyDescent="0.25">
      <c r="A240" s="56" t="s">
        <v>17</v>
      </c>
      <c r="B240" s="56" t="s">
        <v>17</v>
      </c>
      <c r="C240" s="56" t="s">
        <v>27</v>
      </c>
      <c r="D240" s="56" t="s">
        <v>17</v>
      </c>
      <c r="E240" s="56" t="s">
        <v>27</v>
      </c>
      <c r="F240" s="56" t="s">
        <v>17</v>
      </c>
      <c r="G240" s="56" t="s">
        <v>26</v>
      </c>
      <c r="H240" s="56" t="s">
        <v>17</v>
      </c>
      <c r="I240" s="56" t="s">
        <v>25</v>
      </c>
      <c r="J240" s="56" t="s">
        <v>18</v>
      </c>
      <c r="K240" s="56" t="s">
        <v>17</v>
      </c>
      <c r="L240" s="56" t="s">
        <v>27</v>
      </c>
      <c r="M240" s="56" t="s">
        <v>18</v>
      </c>
      <c r="N240" s="56" t="s">
        <v>17</v>
      </c>
      <c r="O240" s="56" t="s">
        <v>33</v>
      </c>
      <c r="P240" s="56" t="s">
        <v>18</v>
      </c>
      <c r="Q240" s="56" t="s">
        <v>187</v>
      </c>
      <c r="R240" s="57" t="s">
        <v>118</v>
      </c>
      <c r="S240" s="58" t="s">
        <v>53</v>
      </c>
      <c r="T240" s="59"/>
      <c r="U240" s="59"/>
      <c r="V240" s="59">
        <v>450</v>
      </c>
      <c r="W240" s="96"/>
      <c r="X240" s="59"/>
      <c r="Y240" s="59"/>
      <c r="Z240" s="60">
        <f>V240</f>
        <v>450</v>
      </c>
      <c r="AA240" s="58">
        <v>2017</v>
      </c>
      <c r="AB240" s="73"/>
      <c r="AC240" s="111"/>
      <c r="AD240" s="73"/>
      <c r="AE240" s="74"/>
      <c r="AF240" s="74"/>
    </row>
    <row r="241" spans="1:32" ht="60" x14ac:dyDescent="0.2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17" t="s">
        <v>121</v>
      </c>
      <c r="S241" s="15" t="s">
        <v>54</v>
      </c>
      <c r="T241" s="8">
        <f>15.5+2.1</f>
        <v>17.600000000000001</v>
      </c>
      <c r="U241" s="8">
        <v>5.7</v>
      </c>
      <c r="V241" s="8">
        <v>18.100000000000001</v>
      </c>
      <c r="W241" s="92"/>
      <c r="X241" s="8"/>
      <c r="Y241" s="8"/>
      <c r="Z241" s="5">
        <f>T241+U241+V241+W241+X241+Y241</f>
        <v>41.400000000000006</v>
      </c>
      <c r="AA241" s="15">
        <v>2017</v>
      </c>
    </row>
    <row r="242" spans="1:32" ht="60" x14ac:dyDescent="0.25">
      <c r="A242" s="56" t="s">
        <v>17</v>
      </c>
      <c r="B242" s="56" t="s">
        <v>17</v>
      </c>
      <c r="C242" s="56" t="s">
        <v>24</v>
      </c>
      <c r="D242" s="56" t="s">
        <v>17</v>
      </c>
      <c r="E242" s="56" t="s">
        <v>27</v>
      </c>
      <c r="F242" s="56" t="s">
        <v>17</v>
      </c>
      <c r="G242" s="56" t="s">
        <v>26</v>
      </c>
      <c r="H242" s="56" t="s">
        <v>17</v>
      </c>
      <c r="I242" s="56" t="s">
        <v>25</v>
      </c>
      <c r="J242" s="56" t="s">
        <v>18</v>
      </c>
      <c r="K242" s="56" t="s">
        <v>17</v>
      </c>
      <c r="L242" s="56" t="s">
        <v>17</v>
      </c>
      <c r="M242" s="56" t="s">
        <v>17</v>
      </c>
      <c r="N242" s="56" t="s">
        <v>17</v>
      </c>
      <c r="O242" s="56" t="s">
        <v>17</v>
      </c>
      <c r="P242" s="56" t="s">
        <v>17</v>
      </c>
      <c r="Q242" s="56" t="s">
        <v>17</v>
      </c>
      <c r="R242" s="57" t="s">
        <v>118</v>
      </c>
      <c r="S242" s="58" t="s">
        <v>53</v>
      </c>
      <c r="T242" s="60">
        <f>T243+T244</f>
        <v>19965</v>
      </c>
      <c r="U242" s="60">
        <f>U243+U244</f>
        <v>5412.6</v>
      </c>
      <c r="V242" s="60">
        <f>V243+V245+V246+V247</f>
        <v>52552.800000000003</v>
      </c>
      <c r="W242" s="95"/>
      <c r="X242" s="60"/>
      <c r="Y242" s="60"/>
      <c r="Z242" s="60">
        <f>Z243+Z244+Z245+Z246+Z247</f>
        <v>77930.399999999994</v>
      </c>
      <c r="AA242" s="58">
        <v>2017</v>
      </c>
    </row>
    <row r="243" spans="1:32" ht="60" x14ac:dyDescent="0.25">
      <c r="A243" s="56" t="s">
        <v>17</v>
      </c>
      <c r="B243" s="56" t="s">
        <v>17</v>
      </c>
      <c r="C243" s="56" t="s">
        <v>24</v>
      </c>
      <c r="D243" s="56" t="s">
        <v>17</v>
      </c>
      <c r="E243" s="56" t="s">
        <v>27</v>
      </c>
      <c r="F243" s="56" t="s">
        <v>17</v>
      </c>
      <c r="G243" s="56" t="s">
        <v>26</v>
      </c>
      <c r="H243" s="56" t="s">
        <v>17</v>
      </c>
      <c r="I243" s="56" t="s">
        <v>25</v>
      </c>
      <c r="J243" s="56" t="s">
        <v>18</v>
      </c>
      <c r="K243" s="56" t="s">
        <v>17</v>
      </c>
      <c r="L243" s="56" t="s">
        <v>27</v>
      </c>
      <c r="M243" s="56" t="s">
        <v>17</v>
      </c>
      <c r="N243" s="56" t="s">
        <v>17</v>
      </c>
      <c r="O243" s="56" t="s">
        <v>17</v>
      </c>
      <c r="P243" s="56" t="s">
        <v>17</v>
      </c>
      <c r="Q243" s="56" t="s">
        <v>17</v>
      </c>
      <c r="R243" s="57" t="s">
        <v>118</v>
      </c>
      <c r="S243" s="58" t="s">
        <v>53</v>
      </c>
      <c r="T243" s="59">
        <f>6240+5854.1</f>
        <v>12094.1</v>
      </c>
      <c r="U243" s="59">
        <f>8000-1758-29.4-800</f>
        <v>5412.6</v>
      </c>
      <c r="V243" s="59">
        <v>1200</v>
      </c>
      <c r="W243" s="96"/>
      <c r="X243" s="59"/>
      <c r="Y243" s="59"/>
      <c r="Z243" s="60">
        <f>T243+U243+V243+W243+X243+Y243</f>
        <v>18706.7</v>
      </c>
      <c r="AA243" s="58">
        <v>2017</v>
      </c>
    </row>
    <row r="244" spans="1:32" ht="60" x14ac:dyDescent="0.25">
      <c r="A244" s="56" t="s">
        <v>17</v>
      </c>
      <c r="B244" s="56" t="s">
        <v>17</v>
      </c>
      <c r="C244" s="56" t="s">
        <v>24</v>
      </c>
      <c r="D244" s="56" t="s">
        <v>17</v>
      </c>
      <c r="E244" s="56" t="s">
        <v>27</v>
      </c>
      <c r="F244" s="56" t="s">
        <v>17</v>
      </c>
      <c r="G244" s="56" t="s">
        <v>26</v>
      </c>
      <c r="H244" s="56" t="s">
        <v>17</v>
      </c>
      <c r="I244" s="56" t="s">
        <v>25</v>
      </c>
      <c r="J244" s="56" t="s">
        <v>18</v>
      </c>
      <c r="K244" s="56" t="s">
        <v>33</v>
      </c>
      <c r="L244" s="56" t="s">
        <v>29</v>
      </c>
      <c r="M244" s="56" t="s">
        <v>18</v>
      </c>
      <c r="N244" s="56" t="s">
        <v>18</v>
      </c>
      <c r="O244" s="56"/>
      <c r="P244" s="56"/>
      <c r="Q244" s="56"/>
      <c r="R244" s="57" t="s">
        <v>118</v>
      </c>
      <c r="S244" s="58" t="s">
        <v>53</v>
      </c>
      <c r="T244" s="59">
        <v>7870.9</v>
      </c>
      <c r="U244" s="59"/>
      <c r="V244" s="59"/>
      <c r="W244" s="96"/>
      <c r="X244" s="59"/>
      <c r="Y244" s="59"/>
      <c r="Z244" s="60">
        <f>T244+U244+V244+W244+X244+Y244</f>
        <v>7870.9</v>
      </c>
      <c r="AA244" s="58">
        <v>2017</v>
      </c>
    </row>
    <row r="245" spans="1:32" s="63" customFormat="1" ht="60" x14ac:dyDescent="0.25">
      <c r="A245" s="56" t="s">
        <v>17</v>
      </c>
      <c r="B245" s="56" t="s">
        <v>17</v>
      </c>
      <c r="C245" s="56" t="s">
        <v>24</v>
      </c>
      <c r="D245" s="56" t="s">
        <v>17</v>
      </c>
      <c r="E245" s="56" t="s">
        <v>27</v>
      </c>
      <c r="F245" s="56" t="s">
        <v>17</v>
      </c>
      <c r="G245" s="56" t="s">
        <v>26</v>
      </c>
      <c r="H245" s="56" t="s">
        <v>17</v>
      </c>
      <c r="I245" s="56" t="s">
        <v>25</v>
      </c>
      <c r="J245" s="56" t="s">
        <v>18</v>
      </c>
      <c r="K245" s="56" t="s">
        <v>17</v>
      </c>
      <c r="L245" s="56" t="s">
        <v>27</v>
      </c>
      <c r="M245" s="56" t="s">
        <v>161</v>
      </c>
      <c r="N245" s="56" t="s">
        <v>17</v>
      </c>
      <c r="O245" s="56" t="s">
        <v>19</v>
      </c>
      <c r="P245" s="56" t="s">
        <v>18</v>
      </c>
      <c r="Q245" s="56" t="s">
        <v>184</v>
      </c>
      <c r="R245" s="57" t="s">
        <v>118</v>
      </c>
      <c r="S245" s="58" t="s">
        <v>53</v>
      </c>
      <c r="T245" s="59"/>
      <c r="U245" s="59"/>
      <c r="V245" s="59">
        <v>14202</v>
      </c>
      <c r="W245" s="96"/>
      <c r="X245" s="59"/>
      <c r="Y245" s="59"/>
      <c r="Z245" s="60">
        <f>V245</f>
        <v>14202</v>
      </c>
      <c r="AA245" s="58">
        <v>2017</v>
      </c>
      <c r="AB245" s="73"/>
      <c r="AC245" s="111"/>
      <c r="AD245" s="73"/>
      <c r="AE245" s="74"/>
      <c r="AF245" s="74"/>
    </row>
    <row r="246" spans="1:32" s="63" customFormat="1" ht="60" x14ac:dyDescent="0.25">
      <c r="A246" s="56" t="s">
        <v>17</v>
      </c>
      <c r="B246" s="56" t="s">
        <v>17</v>
      </c>
      <c r="C246" s="56" t="s">
        <v>24</v>
      </c>
      <c r="D246" s="56" t="s">
        <v>17</v>
      </c>
      <c r="E246" s="56" t="s">
        <v>27</v>
      </c>
      <c r="F246" s="56" t="s">
        <v>17</v>
      </c>
      <c r="G246" s="56" t="s">
        <v>26</v>
      </c>
      <c r="H246" s="56" t="s">
        <v>17</v>
      </c>
      <c r="I246" s="56" t="s">
        <v>25</v>
      </c>
      <c r="J246" s="56" t="s">
        <v>18</v>
      </c>
      <c r="K246" s="56" t="s">
        <v>17</v>
      </c>
      <c r="L246" s="56" t="s">
        <v>27</v>
      </c>
      <c r="M246" s="56" t="s">
        <v>18</v>
      </c>
      <c r="N246" s="56" t="s">
        <v>17</v>
      </c>
      <c r="O246" s="56" t="s">
        <v>19</v>
      </c>
      <c r="P246" s="56" t="s">
        <v>18</v>
      </c>
      <c r="Q246" s="56" t="s">
        <v>187</v>
      </c>
      <c r="R246" s="57" t="s">
        <v>118</v>
      </c>
      <c r="S246" s="58" t="s">
        <v>53</v>
      </c>
      <c r="T246" s="59"/>
      <c r="U246" s="59"/>
      <c r="V246" s="59">
        <v>36700.800000000003</v>
      </c>
      <c r="W246" s="96"/>
      <c r="X246" s="59"/>
      <c r="Y246" s="59"/>
      <c r="Z246" s="60">
        <f>V246</f>
        <v>36700.800000000003</v>
      </c>
      <c r="AA246" s="58">
        <v>2017</v>
      </c>
      <c r="AB246" s="73"/>
      <c r="AC246" s="111"/>
      <c r="AD246" s="73"/>
      <c r="AE246" s="74"/>
      <c r="AF246" s="74"/>
    </row>
    <row r="247" spans="1:32" s="63" customFormat="1" ht="60" x14ac:dyDescent="0.25">
      <c r="A247" s="56" t="s">
        <v>17</v>
      </c>
      <c r="B247" s="56" t="s">
        <v>17</v>
      </c>
      <c r="C247" s="56" t="s">
        <v>24</v>
      </c>
      <c r="D247" s="56" t="s">
        <v>17</v>
      </c>
      <c r="E247" s="56" t="s">
        <v>27</v>
      </c>
      <c r="F247" s="56" t="s">
        <v>17</v>
      </c>
      <c r="G247" s="56" t="s">
        <v>26</v>
      </c>
      <c r="H247" s="56" t="s">
        <v>17</v>
      </c>
      <c r="I247" s="56" t="s">
        <v>25</v>
      </c>
      <c r="J247" s="56" t="s">
        <v>18</v>
      </c>
      <c r="K247" s="56" t="s">
        <v>17</v>
      </c>
      <c r="L247" s="56" t="s">
        <v>27</v>
      </c>
      <c r="M247" s="56" t="s">
        <v>18</v>
      </c>
      <c r="N247" s="56" t="s">
        <v>17</v>
      </c>
      <c r="O247" s="56" t="s">
        <v>33</v>
      </c>
      <c r="P247" s="56" t="s">
        <v>18</v>
      </c>
      <c r="Q247" s="56" t="s">
        <v>187</v>
      </c>
      <c r="R247" s="57" t="s">
        <v>118</v>
      </c>
      <c r="S247" s="58" t="s">
        <v>53</v>
      </c>
      <c r="T247" s="59"/>
      <c r="U247" s="59"/>
      <c r="V247" s="59">
        <v>450</v>
      </c>
      <c r="W247" s="96"/>
      <c r="X247" s="59"/>
      <c r="Y247" s="59"/>
      <c r="Z247" s="60">
        <f>V247</f>
        <v>450</v>
      </c>
      <c r="AA247" s="58">
        <v>2017</v>
      </c>
      <c r="AB247" s="73"/>
      <c r="AC247" s="111"/>
      <c r="AD247" s="73"/>
      <c r="AE247" s="74"/>
      <c r="AF247" s="74"/>
    </row>
    <row r="248" spans="1:32" ht="60" x14ac:dyDescent="0.2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17" t="s">
        <v>122</v>
      </c>
      <c r="S248" s="15" t="s">
        <v>54</v>
      </c>
      <c r="T248" s="8">
        <f>3.9+3.4</f>
        <v>7.3</v>
      </c>
      <c r="U248" s="8">
        <v>7.4</v>
      </c>
      <c r="V248" s="8">
        <v>33.799999999999997</v>
      </c>
      <c r="W248" s="92"/>
      <c r="X248" s="8"/>
      <c r="Y248" s="8"/>
      <c r="Z248" s="5">
        <f>T248+U248+V248+W248+X248+Y248</f>
        <v>48.5</v>
      </c>
      <c r="AA248" s="15">
        <v>2017</v>
      </c>
    </row>
    <row r="249" spans="1:32" ht="60" x14ac:dyDescent="0.25">
      <c r="A249" s="56" t="s">
        <v>17</v>
      </c>
      <c r="B249" s="56" t="s">
        <v>17</v>
      </c>
      <c r="C249" s="56" t="s">
        <v>29</v>
      </c>
      <c r="D249" s="56" t="s">
        <v>17</v>
      </c>
      <c r="E249" s="56" t="s">
        <v>27</v>
      </c>
      <c r="F249" s="56" t="s">
        <v>17</v>
      </c>
      <c r="G249" s="56" t="s">
        <v>26</v>
      </c>
      <c r="H249" s="56" t="s">
        <v>17</v>
      </c>
      <c r="I249" s="56" t="s">
        <v>25</v>
      </c>
      <c r="J249" s="56" t="s">
        <v>18</v>
      </c>
      <c r="K249" s="56" t="s">
        <v>17</v>
      </c>
      <c r="L249" s="56" t="s">
        <v>17</v>
      </c>
      <c r="M249" s="56" t="s">
        <v>17</v>
      </c>
      <c r="N249" s="56" t="s">
        <v>17</v>
      </c>
      <c r="O249" s="56" t="s">
        <v>17</v>
      </c>
      <c r="P249" s="56" t="s">
        <v>17</v>
      </c>
      <c r="Q249" s="56" t="s">
        <v>17</v>
      </c>
      <c r="R249" s="57" t="s">
        <v>118</v>
      </c>
      <c r="S249" s="58" t="s">
        <v>53</v>
      </c>
      <c r="T249" s="60">
        <f>T250+T251</f>
        <v>22852.199999999997</v>
      </c>
      <c r="U249" s="60">
        <f>U250+U251</f>
        <v>5200.3</v>
      </c>
      <c r="V249" s="60">
        <f>V250+V251+V252+V253+V254</f>
        <v>23573.4</v>
      </c>
      <c r="W249" s="95"/>
      <c r="X249" s="60"/>
      <c r="Y249" s="60"/>
      <c r="Z249" s="60">
        <f>Z250+Z251+Z252+Z253+Z254</f>
        <v>51625.9</v>
      </c>
      <c r="AA249" s="58">
        <v>2017</v>
      </c>
    </row>
    <row r="250" spans="1:32" s="1" customFormat="1" ht="60" x14ac:dyDescent="0.25">
      <c r="A250" s="56" t="s">
        <v>17</v>
      </c>
      <c r="B250" s="56" t="s">
        <v>17</v>
      </c>
      <c r="C250" s="56" t="s">
        <v>29</v>
      </c>
      <c r="D250" s="56" t="s">
        <v>17</v>
      </c>
      <c r="E250" s="56" t="s">
        <v>27</v>
      </c>
      <c r="F250" s="56" t="s">
        <v>17</v>
      </c>
      <c r="G250" s="56" t="s">
        <v>26</v>
      </c>
      <c r="H250" s="56" t="s">
        <v>17</v>
      </c>
      <c r="I250" s="56" t="s">
        <v>25</v>
      </c>
      <c r="J250" s="56" t="s">
        <v>18</v>
      </c>
      <c r="K250" s="56" t="s">
        <v>17</v>
      </c>
      <c r="L250" s="56" t="s">
        <v>27</v>
      </c>
      <c r="M250" s="56" t="s">
        <v>17</v>
      </c>
      <c r="N250" s="56" t="s">
        <v>17</v>
      </c>
      <c r="O250" s="56" t="s">
        <v>17</v>
      </c>
      <c r="P250" s="56" t="s">
        <v>17</v>
      </c>
      <c r="Q250" s="56" t="s">
        <v>17</v>
      </c>
      <c r="R250" s="57" t="s">
        <v>118</v>
      </c>
      <c r="S250" s="58" t="s">
        <v>53</v>
      </c>
      <c r="T250" s="59">
        <f>2580.4+9582.8+1918.3</f>
        <v>14081.499999999998</v>
      </c>
      <c r="U250" s="59">
        <f>8000-1614-28.9-1156.8</f>
        <v>5200.3</v>
      </c>
      <c r="V250" s="59">
        <f>1450.1-500</f>
        <v>950.09999999999991</v>
      </c>
      <c r="W250" s="96"/>
      <c r="X250" s="59"/>
      <c r="Y250" s="59"/>
      <c r="Z250" s="60">
        <f>T250+U250+V250+W250+X250+Y250</f>
        <v>20231.899999999998</v>
      </c>
      <c r="AA250" s="58">
        <v>2017</v>
      </c>
      <c r="AB250" s="40"/>
      <c r="AC250" s="107"/>
      <c r="AD250" s="41"/>
    </row>
    <row r="251" spans="1:32" s="1" customFormat="1" ht="60" x14ac:dyDescent="0.25">
      <c r="A251" s="56" t="s">
        <v>17</v>
      </c>
      <c r="B251" s="56" t="s">
        <v>17</v>
      </c>
      <c r="C251" s="56" t="s">
        <v>29</v>
      </c>
      <c r="D251" s="56" t="s">
        <v>17</v>
      </c>
      <c r="E251" s="56" t="s">
        <v>27</v>
      </c>
      <c r="F251" s="56" t="s">
        <v>17</v>
      </c>
      <c r="G251" s="56" t="s">
        <v>26</v>
      </c>
      <c r="H251" s="56" t="s">
        <v>17</v>
      </c>
      <c r="I251" s="56" t="s">
        <v>25</v>
      </c>
      <c r="J251" s="56" t="s">
        <v>18</v>
      </c>
      <c r="K251" s="56" t="s">
        <v>33</v>
      </c>
      <c r="L251" s="56" t="s">
        <v>29</v>
      </c>
      <c r="M251" s="56" t="s">
        <v>18</v>
      </c>
      <c r="N251" s="56" t="s">
        <v>18</v>
      </c>
      <c r="O251" s="56"/>
      <c r="P251" s="56"/>
      <c r="Q251" s="56"/>
      <c r="R251" s="57" t="s">
        <v>118</v>
      </c>
      <c r="S251" s="58" t="s">
        <v>53</v>
      </c>
      <c r="T251" s="59">
        <v>8770.7000000000007</v>
      </c>
      <c r="U251" s="59"/>
      <c r="V251" s="59"/>
      <c r="W251" s="96"/>
      <c r="X251" s="59"/>
      <c r="Y251" s="59"/>
      <c r="Z251" s="60">
        <f>T251+U251+V251+W251+X251+Y251</f>
        <v>8770.7000000000007</v>
      </c>
      <c r="AA251" s="58">
        <v>2017</v>
      </c>
      <c r="AB251" s="40"/>
      <c r="AC251" s="107"/>
      <c r="AD251" s="41"/>
    </row>
    <row r="252" spans="1:32" s="1" customFormat="1" ht="60" x14ac:dyDescent="0.25">
      <c r="A252" s="56" t="s">
        <v>17</v>
      </c>
      <c r="B252" s="56" t="s">
        <v>17</v>
      </c>
      <c r="C252" s="56" t="s">
        <v>29</v>
      </c>
      <c r="D252" s="56" t="s">
        <v>17</v>
      </c>
      <c r="E252" s="56" t="s">
        <v>27</v>
      </c>
      <c r="F252" s="56" t="s">
        <v>17</v>
      </c>
      <c r="G252" s="56" t="s">
        <v>26</v>
      </c>
      <c r="H252" s="56" t="s">
        <v>17</v>
      </c>
      <c r="I252" s="56" t="s">
        <v>25</v>
      </c>
      <c r="J252" s="56" t="s">
        <v>18</v>
      </c>
      <c r="K252" s="56" t="s">
        <v>17</v>
      </c>
      <c r="L252" s="56" t="s">
        <v>27</v>
      </c>
      <c r="M252" s="56" t="s">
        <v>161</v>
      </c>
      <c r="N252" s="56" t="s">
        <v>17</v>
      </c>
      <c r="O252" s="56" t="s">
        <v>19</v>
      </c>
      <c r="P252" s="56" t="s">
        <v>18</v>
      </c>
      <c r="Q252" s="56" t="s">
        <v>184</v>
      </c>
      <c r="R252" s="57" t="s">
        <v>118</v>
      </c>
      <c r="S252" s="58" t="s">
        <v>53</v>
      </c>
      <c r="T252" s="59"/>
      <c r="U252" s="59"/>
      <c r="V252" s="59">
        <f>8564-8520.6</f>
        <v>43.399999999999636</v>
      </c>
      <c r="W252" s="96"/>
      <c r="X252" s="59"/>
      <c r="Y252" s="59"/>
      <c r="Z252" s="60">
        <f>V252</f>
        <v>43.399999999999636</v>
      </c>
      <c r="AA252" s="58">
        <v>2017</v>
      </c>
      <c r="AB252" s="73"/>
      <c r="AC252" s="107"/>
      <c r="AD252" s="41"/>
    </row>
    <row r="253" spans="1:32" s="1" customFormat="1" ht="60" x14ac:dyDescent="0.25">
      <c r="A253" s="56" t="s">
        <v>17</v>
      </c>
      <c r="B253" s="56" t="s">
        <v>17</v>
      </c>
      <c r="C253" s="56" t="s">
        <v>29</v>
      </c>
      <c r="D253" s="56" t="s">
        <v>17</v>
      </c>
      <c r="E253" s="56" t="s">
        <v>27</v>
      </c>
      <c r="F253" s="56" t="s">
        <v>17</v>
      </c>
      <c r="G253" s="56" t="s">
        <v>26</v>
      </c>
      <c r="H253" s="56" t="s">
        <v>17</v>
      </c>
      <c r="I253" s="56" t="s">
        <v>25</v>
      </c>
      <c r="J253" s="56" t="s">
        <v>18</v>
      </c>
      <c r="K253" s="56" t="s">
        <v>17</v>
      </c>
      <c r="L253" s="56" t="s">
        <v>27</v>
      </c>
      <c r="M253" s="56" t="s">
        <v>18</v>
      </c>
      <c r="N253" s="56" t="s">
        <v>17</v>
      </c>
      <c r="O253" s="56" t="s">
        <v>19</v>
      </c>
      <c r="P253" s="56" t="s">
        <v>18</v>
      </c>
      <c r="Q253" s="56" t="s">
        <v>187</v>
      </c>
      <c r="R253" s="57" t="s">
        <v>118</v>
      </c>
      <c r="S253" s="58" t="s">
        <v>53</v>
      </c>
      <c r="T253" s="59"/>
      <c r="U253" s="59"/>
      <c r="V253" s="59">
        <v>22129.9</v>
      </c>
      <c r="W253" s="96"/>
      <c r="X253" s="59"/>
      <c r="Y253" s="59"/>
      <c r="Z253" s="60">
        <f>V253</f>
        <v>22129.9</v>
      </c>
      <c r="AA253" s="58">
        <v>2017</v>
      </c>
      <c r="AB253" s="73"/>
      <c r="AC253" s="107"/>
      <c r="AD253" s="41"/>
    </row>
    <row r="254" spans="1:32" s="1" customFormat="1" ht="60" x14ac:dyDescent="0.25">
      <c r="A254" s="56" t="s">
        <v>17</v>
      </c>
      <c r="B254" s="56" t="s">
        <v>17</v>
      </c>
      <c r="C254" s="56" t="s">
        <v>29</v>
      </c>
      <c r="D254" s="56" t="s">
        <v>17</v>
      </c>
      <c r="E254" s="56" t="s">
        <v>27</v>
      </c>
      <c r="F254" s="56" t="s">
        <v>17</v>
      </c>
      <c r="G254" s="56" t="s">
        <v>26</v>
      </c>
      <c r="H254" s="56" t="s">
        <v>17</v>
      </c>
      <c r="I254" s="56" t="s">
        <v>25</v>
      </c>
      <c r="J254" s="56" t="s">
        <v>18</v>
      </c>
      <c r="K254" s="56" t="s">
        <v>17</v>
      </c>
      <c r="L254" s="56" t="s">
        <v>27</v>
      </c>
      <c r="M254" s="56" t="s">
        <v>18</v>
      </c>
      <c r="N254" s="56" t="s">
        <v>17</v>
      </c>
      <c r="O254" s="56" t="s">
        <v>33</v>
      </c>
      <c r="P254" s="56" t="s">
        <v>18</v>
      </c>
      <c r="Q254" s="56" t="s">
        <v>187</v>
      </c>
      <c r="R254" s="57" t="s">
        <v>118</v>
      </c>
      <c r="S254" s="58" t="s">
        <v>53</v>
      </c>
      <c r="T254" s="59"/>
      <c r="U254" s="59"/>
      <c r="V254" s="59">
        <v>450</v>
      </c>
      <c r="W254" s="96"/>
      <c r="X254" s="59"/>
      <c r="Y254" s="59"/>
      <c r="Z254" s="60">
        <f>V254</f>
        <v>450</v>
      </c>
      <c r="AA254" s="58">
        <v>2017</v>
      </c>
      <c r="AB254" s="73"/>
      <c r="AC254" s="107"/>
      <c r="AD254" s="41"/>
    </row>
    <row r="255" spans="1:32" ht="60" x14ac:dyDescent="0.2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17" t="s">
        <v>123</v>
      </c>
      <c r="S255" s="15" t="s">
        <v>54</v>
      </c>
      <c r="T255" s="8">
        <v>17.8</v>
      </c>
      <c r="U255" s="8">
        <v>5.6</v>
      </c>
      <c r="V255" s="8">
        <v>20.6</v>
      </c>
      <c r="W255" s="92"/>
      <c r="X255" s="8"/>
      <c r="Y255" s="8"/>
      <c r="Z255" s="5">
        <f>T255+U255+V255+W255+X255+Y255</f>
        <v>44</v>
      </c>
      <c r="AA255" s="15">
        <v>2017</v>
      </c>
    </row>
    <row r="256" spans="1:32" ht="60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7" t="s">
        <v>42</v>
      </c>
      <c r="S256" s="58" t="s">
        <v>39</v>
      </c>
      <c r="T256" s="62">
        <v>1</v>
      </c>
      <c r="U256" s="62">
        <v>1</v>
      </c>
      <c r="V256" s="62">
        <v>1</v>
      </c>
      <c r="W256" s="97"/>
      <c r="X256" s="62"/>
      <c r="Y256" s="62"/>
      <c r="Z256" s="62">
        <v>1</v>
      </c>
      <c r="AA256" s="58">
        <v>2017</v>
      </c>
    </row>
    <row r="257" spans="1:32" s="52" customFormat="1" ht="30" x14ac:dyDescent="0.2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17" t="s">
        <v>43</v>
      </c>
      <c r="S257" s="15" t="s">
        <v>49</v>
      </c>
      <c r="T257" s="21">
        <f>15+12+42+10</f>
        <v>79</v>
      </c>
      <c r="U257" s="21">
        <f>11+15+84+21</f>
        <v>131</v>
      </c>
      <c r="V257" s="21">
        <f>55+15+30+70</f>
        <v>170</v>
      </c>
      <c r="W257" s="93"/>
      <c r="X257" s="21"/>
      <c r="Y257" s="21"/>
      <c r="Z257" s="6">
        <f>T257+U257+V257+W257+X257+Y257</f>
        <v>380</v>
      </c>
      <c r="AA257" s="15">
        <v>2017</v>
      </c>
      <c r="AB257" s="38"/>
      <c r="AC257" s="109"/>
      <c r="AD257" s="38"/>
      <c r="AE257" s="39"/>
      <c r="AF257" s="39"/>
    </row>
    <row r="258" spans="1:32" s="52" customFormat="1" ht="45" x14ac:dyDescent="0.25">
      <c r="A258" s="56" t="s">
        <v>17</v>
      </c>
      <c r="B258" s="56" t="s">
        <v>17</v>
      </c>
      <c r="C258" s="56" t="s">
        <v>24</v>
      </c>
      <c r="D258" s="56" t="s">
        <v>17</v>
      </c>
      <c r="E258" s="56" t="s">
        <v>27</v>
      </c>
      <c r="F258" s="56" t="s">
        <v>17</v>
      </c>
      <c r="G258" s="56" t="s">
        <v>26</v>
      </c>
      <c r="H258" s="56" t="s">
        <v>17</v>
      </c>
      <c r="I258" s="56" t="s">
        <v>25</v>
      </c>
      <c r="J258" s="56" t="s">
        <v>18</v>
      </c>
      <c r="K258" s="56" t="s">
        <v>17</v>
      </c>
      <c r="L258" s="56" t="s">
        <v>17</v>
      </c>
      <c r="M258" s="56" t="s">
        <v>17</v>
      </c>
      <c r="N258" s="56" t="s">
        <v>17</v>
      </c>
      <c r="O258" s="56" t="s">
        <v>17</v>
      </c>
      <c r="P258" s="56" t="s">
        <v>17</v>
      </c>
      <c r="Q258" s="56" t="s">
        <v>17</v>
      </c>
      <c r="R258" s="57" t="s">
        <v>163</v>
      </c>
      <c r="S258" s="58" t="s">
        <v>53</v>
      </c>
      <c r="T258" s="62"/>
      <c r="U258" s="60">
        <f>U259+U260</f>
        <v>981</v>
      </c>
      <c r="V258" s="65"/>
      <c r="W258" s="99"/>
      <c r="X258" s="65"/>
      <c r="Y258" s="65"/>
      <c r="Z258" s="60">
        <f t="shared" ref="Z258:Z269" si="19">U258</f>
        <v>981</v>
      </c>
      <c r="AA258" s="58">
        <v>2016</v>
      </c>
      <c r="AB258" s="38"/>
      <c r="AC258" s="109"/>
      <c r="AD258" s="38"/>
      <c r="AE258" s="39"/>
      <c r="AF258" s="39"/>
    </row>
    <row r="259" spans="1:32" s="52" customFormat="1" ht="45" x14ac:dyDescent="0.25">
      <c r="A259" s="56" t="s">
        <v>17</v>
      </c>
      <c r="B259" s="56" t="s">
        <v>17</v>
      </c>
      <c r="C259" s="56" t="s">
        <v>24</v>
      </c>
      <c r="D259" s="56" t="s">
        <v>17</v>
      </c>
      <c r="E259" s="56" t="s">
        <v>27</v>
      </c>
      <c r="F259" s="56" t="s">
        <v>17</v>
      </c>
      <c r="G259" s="56" t="s">
        <v>26</v>
      </c>
      <c r="H259" s="56" t="s">
        <v>17</v>
      </c>
      <c r="I259" s="56" t="s">
        <v>25</v>
      </c>
      <c r="J259" s="56" t="s">
        <v>18</v>
      </c>
      <c r="K259" s="56" t="s">
        <v>17</v>
      </c>
      <c r="L259" s="56" t="s">
        <v>27</v>
      </c>
      <c r="M259" s="56" t="s">
        <v>161</v>
      </c>
      <c r="N259" s="56" t="s">
        <v>17</v>
      </c>
      <c r="O259" s="56" t="s">
        <v>27</v>
      </c>
      <c r="P259" s="56" t="s">
        <v>28</v>
      </c>
      <c r="Q259" s="56" t="s">
        <v>162</v>
      </c>
      <c r="R259" s="57" t="s">
        <v>163</v>
      </c>
      <c r="S259" s="58" t="s">
        <v>53</v>
      </c>
      <c r="T259" s="62"/>
      <c r="U259" s="59">
        <f>321+232+52-24</f>
        <v>581</v>
      </c>
      <c r="V259" s="62"/>
      <c r="W259" s="97"/>
      <c r="X259" s="62"/>
      <c r="Y259" s="62"/>
      <c r="Z259" s="60">
        <f t="shared" si="19"/>
        <v>581</v>
      </c>
      <c r="AA259" s="58">
        <v>2016</v>
      </c>
      <c r="AB259" s="41"/>
      <c r="AC259" s="109"/>
      <c r="AD259" s="38"/>
      <c r="AE259" s="39"/>
      <c r="AF259" s="39"/>
    </row>
    <row r="260" spans="1:32" s="52" customFormat="1" ht="45" x14ac:dyDescent="0.25">
      <c r="A260" s="56" t="s">
        <v>17</v>
      </c>
      <c r="B260" s="56" t="s">
        <v>17</v>
      </c>
      <c r="C260" s="56" t="s">
        <v>24</v>
      </c>
      <c r="D260" s="56" t="s">
        <v>17</v>
      </c>
      <c r="E260" s="56" t="s">
        <v>27</v>
      </c>
      <c r="F260" s="56" t="s">
        <v>17</v>
      </c>
      <c r="G260" s="56" t="s">
        <v>26</v>
      </c>
      <c r="H260" s="56" t="s">
        <v>17</v>
      </c>
      <c r="I260" s="56" t="s">
        <v>25</v>
      </c>
      <c r="J260" s="56" t="s">
        <v>18</v>
      </c>
      <c r="K260" s="56" t="s">
        <v>17</v>
      </c>
      <c r="L260" s="56" t="s">
        <v>27</v>
      </c>
      <c r="M260" s="56" t="s">
        <v>18</v>
      </c>
      <c r="N260" s="56" t="s">
        <v>17</v>
      </c>
      <c r="O260" s="56" t="s">
        <v>27</v>
      </c>
      <c r="P260" s="56" t="s">
        <v>28</v>
      </c>
      <c r="Q260" s="56" t="s">
        <v>162</v>
      </c>
      <c r="R260" s="57" t="s">
        <v>163</v>
      </c>
      <c r="S260" s="58" t="s">
        <v>53</v>
      </c>
      <c r="T260" s="62"/>
      <c r="U260" s="59">
        <v>400</v>
      </c>
      <c r="V260" s="62"/>
      <c r="W260" s="97"/>
      <c r="X260" s="62"/>
      <c r="Y260" s="62"/>
      <c r="Z260" s="60">
        <f t="shared" si="19"/>
        <v>400</v>
      </c>
      <c r="AA260" s="58">
        <v>2016</v>
      </c>
      <c r="AB260" s="38"/>
      <c r="AC260" s="109"/>
      <c r="AD260" s="38"/>
      <c r="AE260" s="39"/>
      <c r="AF260" s="39"/>
    </row>
    <row r="261" spans="1:32" s="52" customFormat="1" ht="30" x14ac:dyDescent="0.2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17" t="s">
        <v>164</v>
      </c>
      <c r="S261" s="15" t="s">
        <v>54</v>
      </c>
      <c r="T261" s="21"/>
      <c r="U261" s="8">
        <v>1.6</v>
      </c>
      <c r="V261" s="8"/>
      <c r="W261" s="92"/>
      <c r="X261" s="8"/>
      <c r="Y261" s="8"/>
      <c r="Z261" s="5">
        <f t="shared" si="19"/>
        <v>1.6</v>
      </c>
      <c r="AA261" s="15">
        <v>2016</v>
      </c>
      <c r="AB261" s="38"/>
      <c r="AC261" s="109"/>
      <c r="AD261" s="38"/>
      <c r="AE261" s="39"/>
      <c r="AF261" s="39"/>
    </row>
    <row r="262" spans="1:32" s="52" customFormat="1" ht="45" x14ac:dyDescent="0.25">
      <c r="A262" s="56" t="s">
        <v>17</v>
      </c>
      <c r="B262" s="56" t="s">
        <v>17</v>
      </c>
      <c r="C262" s="56" t="s">
        <v>24</v>
      </c>
      <c r="D262" s="56" t="s">
        <v>17</v>
      </c>
      <c r="E262" s="56" t="s">
        <v>27</v>
      </c>
      <c r="F262" s="56" t="s">
        <v>17</v>
      </c>
      <c r="G262" s="56" t="s">
        <v>26</v>
      </c>
      <c r="H262" s="56" t="s">
        <v>17</v>
      </c>
      <c r="I262" s="56" t="s">
        <v>25</v>
      </c>
      <c r="J262" s="56" t="s">
        <v>18</v>
      </c>
      <c r="K262" s="56" t="s">
        <v>17</v>
      </c>
      <c r="L262" s="56" t="s">
        <v>17</v>
      </c>
      <c r="M262" s="56" t="s">
        <v>17</v>
      </c>
      <c r="N262" s="56" t="s">
        <v>17</v>
      </c>
      <c r="O262" s="56" t="s">
        <v>17</v>
      </c>
      <c r="P262" s="56" t="s">
        <v>17</v>
      </c>
      <c r="Q262" s="56" t="s">
        <v>17</v>
      </c>
      <c r="R262" s="57" t="s">
        <v>165</v>
      </c>
      <c r="S262" s="58" t="s">
        <v>53</v>
      </c>
      <c r="T262" s="62"/>
      <c r="U262" s="60">
        <f>U263+U264</f>
        <v>207</v>
      </c>
      <c r="V262" s="65"/>
      <c r="W262" s="99"/>
      <c r="X262" s="65"/>
      <c r="Y262" s="65"/>
      <c r="Z262" s="60">
        <f t="shared" si="19"/>
        <v>207</v>
      </c>
      <c r="AA262" s="58">
        <v>2016</v>
      </c>
      <c r="AB262" s="38"/>
      <c r="AC262" s="109"/>
      <c r="AD262" s="38"/>
      <c r="AE262" s="39"/>
      <c r="AF262" s="39"/>
    </row>
    <row r="263" spans="1:32" s="52" customFormat="1" ht="45" x14ac:dyDescent="0.25">
      <c r="A263" s="56" t="s">
        <v>17</v>
      </c>
      <c r="B263" s="56" t="s">
        <v>17</v>
      </c>
      <c r="C263" s="56" t="s">
        <v>24</v>
      </c>
      <c r="D263" s="56" t="s">
        <v>17</v>
      </c>
      <c r="E263" s="56" t="s">
        <v>27</v>
      </c>
      <c r="F263" s="56" t="s">
        <v>17</v>
      </c>
      <c r="G263" s="56" t="s">
        <v>26</v>
      </c>
      <c r="H263" s="56" t="s">
        <v>17</v>
      </c>
      <c r="I263" s="56" t="s">
        <v>25</v>
      </c>
      <c r="J263" s="56" t="s">
        <v>18</v>
      </c>
      <c r="K263" s="56" t="s">
        <v>17</v>
      </c>
      <c r="L263" s="56" t="s">
        <v>27</v>
      </c>
      <c r="M263" s="56" t="s">
        <v>161</v>
      </c>
      <c r="N263" s="56" t="s">
        <v>17</v>
      </c>
      <c r="O263" s="56" t="s">
        <v>27</v>
      </c>
      <c r="P263" s="56" t="s">
        <v>28</v>
      </c>
      <c r="Q263" s="56" t="s">
        <v>162</v>
      </c>
      <c r="R263" s="57" t="s">
        <v>165</v>
      </c>
      <c r="S263" s="58" t="s">
        <v>53</v>
      </c>
      <c r="T263" s="62"/>
      <c r="U263" s="59">
        <f>65.6+41.4+17.2</f>
        <v>124.2</v>
      </c>
      <c r="V263" s="62"/>
      <c r="W263" s="97"/>
      <c r="X263" s="62"/>
      <c r="Y263" s="62"/>
      <c r="Z263" s="60">
        <f t="shared" si="19"/>
        <v>124.2</v>
      </c>
      <c r="AA263" s="58">
        <v>2016</v>
      </c>
      <c r="AB263" s="38"/>
      <c r="AC263" s="109"/>
      <c r="AD263" s="38"/>
      <c r="AE263" s="39"/>
      <c r="AF263" s="39"/>
    </row>
    <row r="264" spans="1:32" s="52" customFormat="1" ht="45" x14ac:dyDescent="0.25">
      <c r="A264" s="56" t="s">
        <v>17</v>
      </c>
      <c r="B264" s="56" t="s">
        <v>17</v>
      </c>
      <c r="C264" s="56" t="s">
        <v>24</v>
      </c>
      <c r="D264" s="56" t="s">
        <v>17</v>
      </c>
      <c r="E264" s="56" t="s">
        <v>27</v>
      </c>
      <c r="F264" s="56" t="s">
        <v>17</v>
      </c>
      <c r="G264" s="56" t="s">
        <v>26</v>
      </c>
      <c r="H264" s="56" t="s">
        <v>17</v>
      </c>
      <c r="I264" s="56" t="s">
        <v>25</v>
      </c>
      <c r="J264" s="56" t="s">
        <v>18</v>
      </c>
      <c r="K264" s="56" t="s">
        <v>17</v>
      </c>
      <c r="L264" s="56" t="s">
        <v>27</v>
      </c>
      <c r="M264" s="56" t="s">
        <v>18</v>
      </c>
      <c r="N264" s="56" t="s">
        <v>17</v>
      </c>
      <c r="O264" s="56" t="s">
        <v>27</v>
      </c>
      <c r="P264" s="56" t="s">
        <v>28</v>
      </c>
      <c r="Q264" s="56" t="s">
        <v>162</v>
      </c>
      <c r="R264" s="57" t="s">
        <v>165</v>
      </c>
      <c r="S264" s="58" t="s">
        <v>53</v>
      </c>
      <c r="T264" s="62"/>
      <c r="U264" s="59">
        <v>82.8</v>
      </c>
      <c r="V264" s="62"/>
      <c r="W264" s="97"/>
      <c r="X264" s="62"/>
      <c r="Y264" s="62"/>
      <c r="Z264" s="60">
        <f t="shared" si="19"/>
        <v>82.8</v>
      </c>
      <c r="AA264" s="58">
        <v>2016</v>
      </c>
      <c r="AB264" s="38"/>
      <c r="AC264" s="109"/>
      <c r="AD264" s="38"/>
      <c r="AE264" s="39"/>
      <c r="AF264" s="39"/>
    </row>
    <row r="265" spans="1:32" s="52" customFormat="1" ht="30" x14ac:dyDescent="0.2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17" t="s">
        <v>166</v>
      </c>
      <c r="S265" s="15" t="s">
        <v>15</v>
      </c>
      <c r="T265" s="21"/>
      <c r="U265" s="8">
        <v>92</v>
      </c>
      <c r="V265" s="8"/>
      <c r="W265" s="92"/>
      <c r="X265" s="8"/>
      <c r="Y265" s="8"/>
      <c r="Z265" s="5">
        <f t="shared" si="19"/>
        <v>92</v>
      </c>
      <c r="AA265" s="15">
        <v>2016</v>
      </c>
      <c r="AB265" s="38"/>
      <c r="AC265" s="109"/>
      <c r="AD265" s="38"/>
      <c r="AE265" s="39"/>
      <c r="AF265" s="39"/>
    </row>
    <row r="266" spans="1:32" s="52" customFormat="1" ht="45" x14ac:dyDescent="0.25">
      <c r="A266" s="56" t="s">
        <v>17</v>
      </c>
      <c r="B266" s="56" t="s">
        <v>17</v>
      </c>
      <c r="C266" s="56" t="s">
        <v>29</v>
      </c>
      <c r="D266" s="56" t="s">
        <v>17</v>
      </c>
      <c r="E266" s="56" t="s">
        <v>27</v>
      </c>
      <c r="F266" s="56" t="s">
        <v>17</v>
      </c>
      <c r="G266" s="56" t="s">
        <v>26</v>
      </c>
      <c r="H266" s="56" t="s">
        <v>17</v>
      </c>
      <c r="I266" s="56" t="s">
        <v>25</v>
      </c>
      <c r="J266" s="56" t="s">
        <v>18</v>
      </c>
      <c r="K266" s="56" t="s">
        <v>17</v>
      </c>
      <c r="L266" s="56" t="s">
        <v>17</v>
      </c>
      <c r="M266" s="56" t="s">
        <v>17</v>
      </c>
      <c r="N266" s="56" t="s">
        <v>17</v>
      </c>
      <c r="O266" s="56" t="s">
        <v>17</v>
      </c>
      <c r="P266" s="56" t="s">
        <v>17</v>
      </c>
      <c r="Q266" s="56" t="s">
        <v>17</v>
      </c>
      <c r="R266" s="57" t="s">
        <v>167</v>
      </c>
      <c r="S266" s="58" t="s">
        <v>53</v>
      </c>
      <c r="T266" s="62"/>
      <c r="U266" s="60">
        <f>U267+U268</f>
        <v>1286.2</v>
      </c>
      <c r="V266" s="65"/>
      <c r="W266" s="99"/>
      <c r="X266" s="65"/>
      <c r="Y266" s="65"/>
      <c r="Z266" s="60">
        <f t="shared" si="19"/>
        <v>1286.2</v>
      </c>
      <c r="AA266" s="58">
        <v>2016</v>
      </c>
      <c r="AB266" s="38"/>
      <c r="AC266" s="109"/>
      <c r="AD266" s="38"/>
      <c r="AE266" s="39"/>
      <c r="AF266" s="39"/>
    </row>
    <row r="267" spans="1:32" s="52" customFormat="1" ht="45" x14ac:dyDescent="0.25">
      <c r="A267" s="56" t="s">
        <v>17</v>
      </c>
      <c r="B267" s="56" t="s">
        <v>17</v>
      </c>
      <c r="C267" s="56" t="s">
        <v>29</v>
      </c>
      <c r="D267" s="56" t="s">
        <v>17</v>
      </c>
      <c r="E267" s="56" t="s">
        <v>27</v>
      </c>
      <c r="F267" s="56" t="s">
        <v>17</v>
      </c>
      <c r="G267" s="56" t="s">
        <v>26</v>
      </c>
      <c r="H267" s="56" t="s">
        <v>17</v>
      </c>
      <c r="I267" s="56" t="s">
        <v>25</v>
      </c>
      <c r="J267" s="56" t="s">
        <v>18</v>
      </c>
      <c r="K267" s="56" t="s">
        <v>17</v>
      </c>
      <c r="L267" s="56" t="s">
        <v>27</v>
      </c>
      <c r="M267" s="56" t="s">
        <v>161</v>
      </c>
      <c r="N267" s="56" t="s">
        <v>17</v>
      </c>
      <c r="O267" s="56" t="s">
        <v>27</v>
      </c>
      <c r="P267" s="56" t="s">
        <v>28</v>
      </c>
      <c r="Q267" s="56" t="s">
        <v>162</v>
      </c>
      <c r="R267" s="57" t="s">
        <v>167</v>
      </c>
      <c r="S267" s="58" t="s">
        <v>53</v>
      </c>
      <c r="T267" s="62"/>
      <c r="U267" s="59">
        <f>400+476.2+10</f>
        <v>886.2</v>
      </c>
      <c r="V267" s="62"/>
      <c r="W267" s="97"/>
      <c r="X267" s="62"/>
      <c r="Y267" s="62"/>
      <c r="Z267" s="60">
        <f t="shared" si="19"/>
        <v>886.2</v>
      </c>
      <c r="AA267" s="58">
        <v>2016</v>
      </c>
      <c r="AB267" s="38"/>
      <c r="AC267" s="109"/>
      <c r="AD267" s="38"/>
      <c r="AE267" s="39"/>
      <c r="AF267" s="39"/>
    </row>
    <row r="268" spans="1:32" s="52" customFormat="1" ht="45" x14ac:dyDescent="0.25">
      <c r="A268" s="56" t="s">
        <v>17</v>
      </c>
      <c r="B268" s="56" t="s">
        <v>17</v>
      </c>
      <c r="C268" s="56" t="s">
        <v>29</v>
      </c>
      <c r="D268" s="56" t="s">
        <v>17</v>
      </c>
      <c r="E268" s="56" t="s">
        <v>27</v>
      </c>
      <c r="F268" s="56" t="s">
        <v>17</v>
      </c>
      <c r="G268" s="56" t="s">
        <v>26</v>
      </c>
      <c r="H268" s="56" t="s">
        <v>17</v>
      </c>
      <c r="I268" s="56" t="s">
        <v>25</v>
      </c>
      <c r="J268" s="56" t="s">
        <v>18</v>
      </c>
      <c r="K268" s="56" t="s">
        <v>17</v>
      </c>
      <c r="L268" s="56" t="s">
        <v>27</v>
      </c>
      <c r="M268" s="56" t="s">
        <v>18</v>
      </c>
      <c r="N268" s="56" t="s">
        <v>17</v>
      </c>
      <c r="O268" s="56" t="s">
        <v>27</v>
      </c>
      <c r="P268" s="56" t="s">
        <v>28</v>
      </c>
      <c r="Q268" s="56" t="s">
        <v>162</v>
      </c>
      <c r="R268" s="57" t="s">
        <v>167</v>
      </c>
      <c r="S268" s="58" t="s">
        <v>53</v>
      </c>
      <c r="T268" s="62" t="s">
        <v>170</v>
      </c>
      <c r="U268" s="59">
        <v>400</v>
      </c>
      <c r="V268" s="62"/>
      <c r="W268" s="97"/>
      <c r="X268" s="62"/>
      <c r="Y268" s="62"/>
      <c r="Z268" s="60">
        <f t="shared" si="19"/>
        <v>400</v>
      </c>
      <c r="AA268" s="58">
        <v>2016</v>
      </c>
      <c r="AB268" s="38"/>
      <c r="AC268" s="109"/>
      <c r="AD268" s="38"/>
      <c r="AE268" s="39"/>
      <c r="AF268" s="39"/>
    </row>
    <row r="269" spans="1:32" s="52" customFormat="1" ht="30" x14ac:dyDescent="0.2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17" t="s">
        <v>169</v>
      </c>
      <c r="S269" s="15" t="s">
        <v>168</v>
      </c>
      <c r="T269" s="21"/>
      <c r="U269" s="8">
        <v>873.3</v>
      </c>
      <c r="V269" s="8"/>
      <c r="W269" s="92"/>
      <c r="X269" s="8"/>
      <c r="Y269" s="8"/>
      <c r="Z269" s="5">
        <f t="shared" si="19"/>
        <v>873.3</v>
      </c>
      <c r="AA269" s="15">
        <v>2016</v>
      </c>
      <c r="AB269" s="38"/>
      <c r="AC269" s="109"/>
      <c r="AD269" s="38"/>
      <c r="AE269" s="39"/>
      <c r="AF269" s="39"/>
    </row>
    <row r="270" spans="1:32" s="52" customFormat="1" ht="45" x14ac:dyDescent="0.25">
      <c r="A270" s="56" t="s">
        <v>17</v>
      </c>
      <c r="B270" s="56" t="s">
        <v>17</v>
      </c>
      <c r="C270" s="56" t="s">
        <v>27</v>
      </c>
      <c r="D270" s="58">
        <v>0</v>
      </c>
      <c r="E270" s="58">
        <v>4</v>
      </c>
      <c r="F270" s="58">
        <v>0</v>
      </c>
      <c r="G270" s="58">
        <v>9</v>
      </c>
      <c r="H270" s="56" t="s">
        <v>17</v>
      </c>
      <c r="I270" s="56" t="s">
        <v>25</v>
      </c>
      <c r="J270" s="56" t="s">
        <v>18</v>
      </c>
      <c r="K270" s="56" t="s">
        <v>17</v>
      </c>
      <c r="L270" s="56" t="s">
        <v>17</v>
      </c>
      <c r="M270" s="56" t="s">
        <v>17</v>
      </c>
      <c r="N270" s="56" t="s">
        <v>17</v>
      </c>
      <c r="O270" s="56" t="s">
        <v>17</v>
      </c>
      <c r="P270" s="56" t="s">
        <v>17</v>
      </c>
      <c r="Q270" s="56" t="s">
        <v>17</v>
      </c>
      <c r="R270" s="57" t="s">
        <v>194</v>
      </c>
      <c r="S270" s="58" t="s">
        <v>53</v>
      </c>
      <c r="T270" s="59"/>
      <c r="U270" s="59"/>
      <c r="V270" s="60">
        <f>V271+V272</f>
        <v>540.29999999999995</v>
      </c>
      <c r="W270" s="96"/>
      <c r="X270" s="59"/>
      <c r="Y270" s="59"/>
      <c r="Z270" s="60">
        <f t="shared" ref="Z270:Z301" si="20">V270</f>
        <v>540.29999999999995</v>
      </c>
      <c r="AA270" s="58">
        <v>2017</v>
      </c>
      <c r="AB270" s="41"/>
      <c r="AC270" s="109"/>
      <c r="AD270" s="38"/>
      <c r="AE270" s="39"/>
      <c r="AF270" s="39"/>
    </row>
    <row r="271" spans="1:32" s="52" customFormat="1" ht="45" x14ac:dyDescent="0.25">
      <c r="A271" s="56" t="s">
        <v>17</v>
      </c>
      <c r="B271" s="56" t="s">
        <v>17</v>
      </c>
      <c r="C271" s="56" t="s">
        <v>27</v>
      </c>
      <c r="D271" s="58">
        <v>0</v>
      </c>
      <c r="E271" s="58">
        <v>4</v>
      </c>
      <c r="F271" s="58">
        <v>0</v>
      </c>
      <c r="G271" s="58">
        <v>9</v>
      </c>
      <c r="H271" s="56" t="s">
        <v>17</v>
      </c>
      <c r="I271" s="56" t="s">
        <v>25</v>
      </c>
      <c r="J271" s="56" t="s">
        <v>18</v>
      </c>
      <c r="K271" s="56" t="s">
        <v>17</v>
      </c>
      <c r="L271" s="56" t="s">
        <v>27</v>
      </c>
      <c r="M271" s="56" t="s">
        <v>161</v>
      </c>
      <c r="N271" s="56" t="s">
        <v>17</v>
      </c>
      <c r="O271" s="56" t="s">
        <v>27</v>
      </c>
      <c r="P271" s="56" t="s">
        <v>28</v>
      </c>
      <c r="Q271" s="56" t="s">
        <v>191</v>
      </c>
      <c r="R271" s="57" t="s">
        <v>194</v>
      </c>
      <c r="S271" s="58" t="s">
        <v>53</v>
      </c>
      <c r="T271" s="59"/>
      <c r="U271" s="59"/>
      <c r="V271" s="59">
        <v>147.4</v>
      </c>
      <c r="W271" s="96"/>
      <c r="X271" s="59"/>
      <c r="Y271" s="59"/>
      <c r="Z271" s="60">
        <f t="shared" si="20"/>
        <v>147.4</v>
      </c>
      <c r="AA271" s="58">
        <v>2017</v>
      </c>
      <c r="AB271" s="41"/>
      <c r="AC271" s="109"/>
      <c r="AD271" s="38"/>
      <c r="AE271" s="39"/>
      <c r="AF271" s="39"/>
    </row>
    <row r="272" spans="1:32" s="52" customFormat="1" ht="45" x14ac:dyDescent="0.25">
      <c r="A272" s="56" t="s">
        <v>17</v>
      </c>
      <c r="B272" s="56" t="s">
        <v>17</v>
      </c>
      <c r="C272" s="56" t="s">
        <v>27</v>
      </c>
      <c r="D272" s="58">
        <v>0</v>
      </c>
      <c r="E272" s="58">
        <v>4</v>
      </c>
      <c r="F272" s="58">
        <v>0</v>
      </c>
      <c r="G272" s="58">
        <v>9</v>
      </c>
      <c r="H272" s="56" t="s">
        <v>17</v>
      </c>
      <c r="I272" s="56" t="s">
        <v>25</v>
      </c>
      <c r="J272" s="56" t="s">
        <v>18</v>
      </c>
      <c r="K272" s="56" t="s">
        <v>17</v>
      </c>
      <c r="L272" s="56" t="s">
        <v>27</v>
      </c>
      <c r="M272" s="56" t="s">
        <v>161</v>
      </c>
      <c r="N272" s="56" t="s">
        <v>17</v>
      </c>
      <c r="O272" s="56" t="s">
        <v>27</v>
      </c>
      <c r="P272" s="56" t="s">
        <v>28</v>
      </c>
      <c r="Q272" s="56" t="s">
        <v>192</v>
      </c>
      <c r="R272" s="57" t="s">
        <v>194</v>
      </c>
      <c r="S272" s="58" t="s">
        <v>53</v>
      </c>
      <c r="T272" s="59"/>
      <c r="U272" s="59"/>
      <c r="V272" s="59">
        <v>392.9</v>
      </c>
      <c r="W272" s="96"/>
      <c r="X272" s="59"/>
      <c r="Y272" s="59"/>
      <c r="Z272" s="60">
        <f t="shared" si="20"/>
        <v>392.9</v>
      </c>
      <c r="AA272" s="58">
        <v>2017</v>
      </c>
      <c r="AB272" s="41"/>
      <c r="AC272" s="109"/>
      <c r="AD272" s="38"/>
      <c r="AE272" s="39"/>
      <c r="AF272" s="39"/>
    </row>
    <row r="273" spans="1:32" s="52" customFormat="1" ht="60" x14ac:dyDescent="0.2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17" t="s">
        <v>209</v>
      </c>
      <c r="S273" s="15" t="s">
        <v>54</v>
      </c>
      <c r="T273" s="8"/>
      <c r="U273" s="8"/>
      <c r="V273" s="8">
        <v>0.7</v>
      </c>
      <c r="W273" s="92"/>
      <c r="X273" s="8"/>
      <c r="Y273" s="8"/>
      <c r="Z273" s="5">
        <f t="shared" si="20"/>
        <v>0.7</v>
      </c>
      <c r="AA273" s="15">
        <v>2017</v>
      </c>
      <c r="AB273" s="41"/>
      <c r="AC273" s="109"/>
      <c r="AD273" s="38"/>
      <c r="AE273" s="39"/>
      <c r="AF273" s="39"/>
    </row>
    <row r="274" spans="1:32" s="52" customFormat="1" ht="45" x14ac:dyDescent="0.25">
      <c r="A274" s="56" t="s">
        <v>17</v>
      </c>
      <c r="B274" s="56" t="s">
        <v>17</v>
      </c>
      <c r="C274" s="56" t="s">
        <v>27</v>
      </c>
      <c r="D274" s="58">
        <v>0</v>
      </c>
      <c r="E274" s="58">
        <v>4</v>
      </c>
      <c r="F274" s="58">
        <v>0</v>
      </c>
      <c r="G274" s="58">
        <v>9</v>
      </c>
      <c r="H274" s="56" t="s">
        <v>17</v>
      </c>
      <c r="I274" s="56" t="s">
        <v>25</v>
      </c>
      <c r="J274" s="56" t="s">
        <v>18</v>
      </c>
      <c r="K274" s="56" t="s">
        <v>17</v>
      </c>
      <c r="L274" s="56" t="s">
        <v>17</v>
      </c>
      <c r="M274" s="56" t="s">
        <v>17</v>
      </c>
      <c r="N274" s="56" t="s">
        <v>17</v>
      </c>
      <c r="O274" s="56" t="s">
        <v>17</v>
      </c>
      <c r="P274" s="56" t="s">
        <v>17</v>
      </c>
      <c r="Q274" s="56" t="s">
        <v>17</v>
      </c>
      <c r="R274" s="57" t="s">
        <v>195</v>
      </c>
      <c r="S274" s="58" t="s">
        <v>53</v>
      </c>
      <c r="T274" s="59"/>
      <c r="U274" s="59"/>
      <c r="V274" s="60">
        <f>V275+V276+V277</f>
        <v>918.59999999999991</v>
      </c>
      <c r="W274" s="96"/>
      <c r="X274" s="59"/>
      <c r="Y274" s="59"/>
      <c r="Z274" s="60">
        <f t="shared" si="20"/>
        <v>918.59999999999991</v>
      </c>
      <c r="AA274" s="58">
        <v>2017</v>
      </c>
      <c r="AB274" s="41"/>
      <c r="AC274" s="109"/>
      <c r="AD274" s="38"/>
      <c r="AE274" s="39"/>
      <c r="AF274" s="39"/>
    </row>
    <row r="275" spans="1:32" s="52" customFormat="1" ht="45" x14ac:dyDescent="0.25">
      <c r="A275" s="56" t="s">
        <v>17</v>
      </c>
      <c r="B275" s="56" t="s">
        <v>17</v>
      </c>
      <c r="C275" s="56" t="s">
        <v>27</v>
      </c>
      <c r="D275" s="58">
        <v>0</v>
      </c>
      <c r="E275" s="58">
        <v>4</v>
      </c>
      <c r="F275" s="58">
        <v>0</v>
      </c>
      <c r="G275" s="58">
        <v>9</v>
      </c>
      <c r="H275" s="56" t="s">
        <v>17</v>
      </c>
      <c r="I275" s="56" t="s">
        <v>25</v>
      </c>
      <c r="J275" s="56" t="s">
        <v>18</v>
      </c>
      <c r="K275" s="56" t="s">
        <v>17</v>
      </c>
      <c r="L275" s="56" t="s">
        <v>27</v>
      </c>
      <c r="M275" s="56" t="s">
        <v>161</v>
      </c>
      <c r="N275" s="56" t="s">
        <v>17</v>
      </c>
      <c r="O275" s="56" t="s">
        <v>27</v>
      </c>
      <c r="P275" s="56" t="s">
        <v>28</v>
      </c>
      <c r="Q275" s="56" t="s">
        <v>184</v>
      </c>
      <c r="R275" s="57" t="s">
        <v>195</v>
      </c>
      <c r="S275" s="58" t="s">
        <v>53</v>
      </c>
      <c r="T275" s="59"/>
      <c r="U275" s="59"/>
      <c r="V275" s="59">
        <v>440.9</v>
      </c>
      <c r="W275" s="96"/>
      <c r="X275" s="59"/>
      <c r="Y275" s="59"/>
      <c r="Z275" s="60">
        <f t="shared" si="20"/>
        <v>440.9</v>
      </c>
      <c r="AA275" s="58">
        <v>2017</v>
      </c>
      <c r="AB275" s="41"/>
      <c r="AC275" s="109"/>
      <c r="AD275" s="38"/>
      <c r="AE275" s="39"/>
      <c r="AF275" s="39"/>
    </row>
    <row r="276" spans="1:32" s="52" customFormat="1" ht="45" x14ac:dyDescent="0.25">
      <c r="A276" s="56" t="s">
        <v>17</v>
      </c>
      <c r="B276" s="56" t="s">
        <v>17</v>
      </c>
      <c r="C276" s="56" t="s">
        <v>27</v>
      </c>
      <c r="D276" s="58">
        <v>0</v>
      </c>
      <c r="E276" s="58">
        <v>4</v>
      </c>
      <c r="F276" s="58">
        <v>0</v>
      </c>
      <c r="G276" s="58">
        <v>9</v>
      </c>
      <c r="H276" s="56" t="s">
        <v>17</v>
      </c>
      <c r="I276" s="56" t="s">
        <v>25</v>
      </c>
      <c r="J276" s="56" t="s">
        <v>18</v>
      </c>
      <c r="K276" s="56" t="s">
        <v>17</v>
      </c>
      <c r="L276" s="56" t="s">
        <v>27</v>
      </c>
      <c r="M276" s="56" t="s">
        <v>161</v>
      </c>
      <c r="N276" s="56" t="s">
        <v>17</v>
      </c>
      <c r="O276" s="56" t="s">
        <v>27</v>
      </c>
      <c r="P276" s="56" t="s">
        <v>28</v>
      </c>
      <c r="Q276" s="56" t="s">
        <v>191</v>
      </c>
      <c r="R276" s="57" t="s">
        <v>195</v>
      </c>
      <c r="S276" s="58" t="s">
        <v>53</v>
      </c>
      <c r="T276" s="59"/>
      <c r="U276" s="59"/>
      <c r="V276" s="59">
        <v>110.3</v>
      </c>
      <c r="W276" s="96"/>
      <c r="X276" s="59"/>
      <c r="Y276" s="59"/>
      <c r="Z276" s="60">
        <f t="shared" si="20"/>
        <v>110.3</v>
      </c>
      <c r="AA276" s="58">
        <v>2017</v>
      </c>
      <c r="AB276" s="41"/>
      <c r="AC276" s="109"/>
      <c r="AD276" s="38"/>
      <c r="AE276" s="39"/>
      <c r="AF276" s="39"/>
    </row>
    <row r="277" spans="1:32" s="52" customFormat="1" ht="45" x14ac:dyDescent="0.25">
      <c r="A277" s="56" t="s">
        <v>17</v>
      </c>
      <c r="B277" s="56" t="s">
        <v>17</v>
      </c>
      <c r="C277" s="56" t="s">
        <v>27</v>
      </c>
      <c r="D277" s="58">
        <v>0</v>
      </c>
      <c r="E277" s="58">
        <v>4</v>
      </c>
      <c r="F277" s="58">
        <v>0</v>
      </c>
      <c r="G277" s="58">
        <v>9</v>
      </c>
      <c r="H277" s="56" t="s">
        <v>17</v>
      </c>
      <c r="I277" s="56" t="s">
        <v>25</v>
      </c>
      <c r="J277" s="56" t="s">
        <v>18</v>
      </c>
      <c r="K277" s="56" t="s">
        <v>17</v>
      </c>
      <c r="L277" s="56" t="s">
        <v>27</v>
      </c>
      <c r="M277" s="56" t="s">
        <v>161</v>
      </c>
      <c r="N277" s="56" t="s">
        <v>17</v>
      </c>
      <c r="O277" s="56" t="s">
        <v>27</v>
      </c>
      <c r="P277" s="56" t="s">
        <v>28</v>
      </c>
      <c r="Q277" s="56" t="s">
        <v>192</v>
      </c>
      <c r="R277" s="57" t="s">
        <v>195</v>
      </c>
      <c r="S277" s="58" t="s">
        <v>53</v>
      </c>
      <c r="T277" s="59"/>
      <c r="U277" s="59"/>
      <c r="V277" s="59">
        <v>367.4</v>
      </c>
      <c r="W277" s="96"/>
      <c r="X277" s="59"/>
      <c r="Y277" s="59"/>
      <c r="Z277" s="60">
        <f t="shared" si="20"/>
        <v>367.4</v>
      </c>
      <c r="AA277" s="58">
        <v>2017</v>
      </c>
      <c r="AB277" s="41"/>
      <c r="AC277" s="109"/>
      <c r="AD277" s="38"/>
      <c r="AE277" s="39"/>
      <c r="AF277" s="39"/>
    </row>
    <row r="278" spans="1:32" s="52" customFormat="1" ht="30" x14ac:dyDescent="0.2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17" t="s">
        <v>169</v>
      </c>
      <c r="S278" s="15" t="s">
        <v>54</v>
      </c>
      <c r="T278" s="8"/>
      <c r="U278" s="8"/>
      <c r="V278" s="8">
        <v>0.4</v>
      </c>
      <c r="W278" s="92"/>
      <c r="X278" s="8"/>
      <c r="Y278" s="8"/>
      <c r="Z278" s="5">
        <f t="shared" si="20"/>
        <v>0.4</v>
      </c>
      <c r="AA278" s="15">
        <v>2017</v>
      </c>
      <c r="AB278" s="41"/>
      <c r="AC278" s="109"/>
      <c r="AD278" s="38"/>
      <c r="AE278" s="39"/>
      <c r="AF278" s="39"/>
    </row>
    <row r="279" spans="1:32" s="52" customFormat="1" ht="30" x14ac:dyDescent="0.25">
      <c r="A279" s="56" t="s">
        <v>17</v>
      </c>
      <c r="B279" s="56" t="s">
        <v>17</v>
      </c>
      <c r="C279" s="56" t="s">
        <v>27</v>
      </c>
      <c r="D279" s="58">
        <v>0</v>
      </c>
      <c r="E279" s="58">
        <v>4</v>
      </c>
      <c r="F279" s="58">
        <v>0</v>
      </c>
      <c r="G279" s="58">
        <v>9</v>
      </c>
      <c r="H279" s="56" t="s">
        <v>17</v>
      </c>
      <c r="I279" s="56" t="s">
        <v>25</v>
      </c>
      <c r="J279" s="56" t="s">
        <v>18</v>
      </c>
      <c r="K279" s="56" t="s">
        <v>17</v>
      </c>
      <c r="L279" s="56" t="s">
        <v>17</v>
      </c>
      <c r="M279" s="56" t="s">
        <v>17</v>
      </c>
      <c r="N279" s="56" t="s">
        <v>17</v>
      </c>
      <c r="O279" s="56" t="s">
        <v>17</v>
      </c>
      <c r="P279" s="56" t="s">
        <v>17</v>
      </c>
      <c r="Q279" s="56" t="s">
        <v>17</v>
      </c>
      <c r="R279" s="57" t="s">
        <v>196</v>
      </c>
      <c r="S279" s="58" t="s">
        <v>53</v>
      </c>
      <c r="T279" s="59"/>
      <c r="U279" s="59"/>
      <c r="V279" s="60">
        <f>V280+V281</f>
        <v>464.8</v>
      </c>
      <c r="W279" s="96"/>
      <c r="X279" s="59"/>
      <c r="Y279" s="59"/>
      <c r="Z279" s="60">
        <f t="shared" si="20"/>
        <v>464.8</v>
      </c>
      <c r="AA279" s="58">
        <v>2017</v>
      </c>
      <c r="AB279" s="41"/>
      <c r="AC279" s="109"/>
      <c r="AD279" s="38"/>
      <c r="AE279" s="39"/>
      <c r="AF279" s="39"/>
    </row>
    <row r="280" spans="1:32" s="52" customFormat="1" ht="30" x14ac:dyDescent="0.25">
      <c r="A280" s="56" t="s">
        <v>17</v>
      </c>
      <c r="B280" s="56" t="s">
        <v>17</v>
      </c>
      <c r="C280" s="56" t="s">
        <v>27</v>
      </c>
      <c r="D280" s="58">
        <v>0</v>
      </c>
      <c r="E280" s="58">
        <v>4</v>
      </c>
      <c r="F280" s="58">
        <v>0</v>
      </c>
      <c r="G280" s="58">
        <v>9</v>
      </c>
      <c r="H280" s="56" t="s">
        <v>17</v>
      </c>
      <c r="I280" s="56" t="s">
        <v>25</v>
      </c>
      <c r="J280" s="56" t="s">
        <v>18</v>
      </c>
      <c r="K280" s="56" t="s">
        <v>17</v>
      </c>
      <c r="L280" s="56" t="s">
        <v>27</v>
      </c>
      <c r="M280" s="56" t="s">
        <v>161</v>
      </c>
      <c r="N280" s="56" t="s">
        <v>17</v>
      </c>
      <c r="O280" s="56" t="s">
        <v>27</v>
      </c>
      <c r="P280" s="56" t="s">
        <v>28</v>
      </c>
      <c r="Q280" s="56" t="s">
        <v>191</v>
      </c>
      <c r="R280" s="57" t="s">
        <v>196</v>
      </c>
      <c r="S280" s="58" t="s">
        <v>53</v>
      </c>
      <c r="T280" s="59"/>
      <c r="U280" s="59"/>
      <c r="V280" s="59">
        <v>107.3</v>
      </c>
      <c r="W280" s="96"/>
      <c r="X280" s="59"/>
      <c r="Y280" s="59"/>
      <c r="Z280" s="60">
        <f t="shared" si="20"/>
        <v>107.3</v>
      </c>
      <c r="AA280" s="58">
        <v>2017</v>
      </c>
      <c r="AB280" s="41"/>
      <c r="AC280" s="109"/>
      <c r="AD280" s="38"/>
      <c r="AE280" s="39"/>
      <c r="AF280" s="39"/>
    </row>
    <row r="281" spans="1:32" s="52" customFormat="1" ht="30" x14ac:dyDescent="0.25">
      <c r="A281" s="56" t="s">
        <v>17</v>
      </c>
      <c r="B281" s="56" t="s">
        <v>17</v>
      </c>
      <c r="C281" s="56" t="s">
        <v>27</v>
      </c>
      <c r="D281" s="58">
        <v>0</v>
      </c>
      <c r="E281" s="58">
        <v>4</v>
      </c>
      <c r="F281" s="58">
        <v>0</v>
      </c>
      <c r="G281" s="58">
        <v>9</v>
      </c>
      <c r="H281" s="56" t="s">
        <v>17</v>
      </c>
      <c r="I281" s="56" t="s">
        <v>25</v>
      </c>
      <c r="J281" s="56" t="s">
        <v>18</v>
      </c>
      <c r="K281" s="56" t="s">
        <v>17</v>
      </c>
      <c r="L281" s="56" t="s">
        <v>27</v>
      </c>
      <c r="M281" s="56" t="s">
        <v>161</v>
      </c>
      <c r="N281" s="56" t="s">
        <v>17</v>
      </c>
      <c r="O281" s="56" t="s">
        <v>27</v>
      </c>
      <c r="P281" s="56" t="s">
        <v>28</v>
      </c>
      <c r="Q281" s="56" t="s">
        <v>192</v>
      </c>
      <c r="R281" s="57" t="s">
        <v>196</v>
      </c>
      <c r="S281" s="58" t="s">
        <v>53</v>
      </c>
      <c r="T281" s="59"/>
      <c r="U281" s="59"/>
      <c r="V281" s="59">
        <v>357.5</v>
      </c>
      <c r="W281" s="96"/>
      <c r="X281" s="59"/>
      <c r="Y281" s="59"/>
      <c r="Z281" s="60">
        <f t="shared" si="20"/>
        <v>357.5</v>
      </c>
      <c r="AA281" s="58">
        <v>2017</v>
      </c>
      <c r="AB281" s="41"/>
      <c r="AC281" s="109"/>
      <c r="AD281" s="38"/>
      <c r="AE281" s="39"/>
      <c r="AF281" s="39"/>
    </row>
    <row r="282" spans="1:32" s="52" customFormat="1" ht="60" x14ac:dyDescent="0.2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17" t="s">
        <v>209</v>
      </c>
      <c r="S282" s="15" t="s">
        <v>54</v>
      </c>
      <c r="T282" s="8"/>
      <c r="U282" s="8"/>
      <c r="V282" s="8">
        <v>1</v>
      </c>
      <c r="W282" s="92"/>
      <c r="X282" s="8"/>
      <c r="Y282" s="8"/>
      <c r="Z282" s="5">
        <f t="shared" si="20"/>
        <v>1</v>
      </c>
      <c r="AA282" s="15">
        <v>2017</v>
      </c>
      <c r="AB282" s="41"/>
      <c r="AC282" s="109"/>
      <c r="AD282" s="38"/>
      <c r="AE282" s="39"/>
      <c r="AF282" s="39"/>
    </row>
    <row r="283" spans="1:32" s="52" customFormat="1" ht="45" x14ac:dyDescent="0.25">
      <c r="A283" s="56" t="s">
        <v>17</v>
      </c>
      <c r="B283" s="56" t="s">
        <v>17</v>
      </c>
      <c r="C283" s="56" t="s">
        <v>27</v>
      </c>
      <c r="D283" s="58">
        <v>0</v>
      </c>
      <c r="E283" s="58">
        <v>4</v>
      </c>
      <c r="F283" s="58">
        <v>0</v>
      </c>
      <c r="G283" s="58">
        <v>9</v>
      </c>
      <c r="H283" s="56" t="s">
        <v>17</v>
      </c>
      <c r="I283" s="56" t="s">
        <v>25</v>
      </c>
      <c r="J283" s="56" t="s">
        <v>18</v>
      </c>
      <c r="K283" s="56" t="s">
        <v>17</v>
      </c>
      <c r="L283" s="56" t="s">
        <v>17</v>
      </c>
      <c r="M283" s="56" t="s">
        <v>17</v>
      </c>
      <c r="N283" s="56" t="s">
        <v>17</v>
      </c>
      <c r="O283" s="56" t="s">
        <v>17</v>
      </c>
      <c r="P283" s="56" t="s">
        <v>17</v>
      </c>
      <c r="Q283" s="56" t="s">
        <v>17</v>
      </c>
      <c r="R283" s="57" t="s">
        <v>197</v>
      </c>
      <c r="S283" s="58" t="s">
        <v>53</v>
      </c>
      <c r="T283" s="59"/>
      <c r="U283" s="59"/>
      <c r="V283" s="60">
        <f>V284+V285+V286</f>
        <v>985.8</v>
      </c>
      <c r="W283" s="96"/>
      <c r="X283" s="59"/>
      <c r="Y283" s="59"/>
      <c r="Z283" s="60">
        <f t="shared" si="20"/>
        <v>985.8</v>
      </c>
      <c r="AA283" s="58">
        <v>2017</v>
      </c>
      <c r="AB283" s="41"/>
      <c r="AC283" s="109"/>
      <c r="AD283" s="38"/>
      <c r="AE283" s="39"/>
      <c r="AF283" s="39"/>
    </row>
    <row r="284" spans="1:32" s="52" customFormat="1" ht="45" x14ac:dyDescent="0.25">
      <c r="A284" s="56" t="s">
        <v>17</v>
      </c>
      <c r="B284" s="56" t="s">
        <v>17</v>
      </c>
      <c r="C284" s="56" t="s">
        <v>27</v>
      </c>
      <c r="D284" s="58">
        <v>0</v>
      </c>
      <c r="E284" s="58">
        <v>4</v>
      </c>
      <c r="F284" s="58">
        <v>0</v>
      </c>
      <c r="G284" s="58">
        <v>9</v>
      </c>
      <c r="H284" s="56" t="s">
        <v>17</v>
      </c>
      <c r="I284" s="56" t="s">
        <v>25</v>
      </c>
      <c r="J284" s="56" t="s">
        <v>18</v>
      </c>
      <c r="K284" s="56" t="s">
        <v>17</v>
      </c>
      <c r="L284" s="56" t="s">
        <v>27</v>
      </c>
      <c r="M284" s="56" t="s">
        <v>161</v>
      </c>
      <c r="N284" s="56" t="s">
        <v>17</v>
      </c>
      <c r="O284" s="56" t="s">
        <v>27</v>
      </c>
      <c r="P284" s="56" t="s">
        <v>28</v>
      </c>
      <c r="Q284" s="56" t="s">
        <v>184</v>
      </c>
      <c r="R284" s="57" t="s">
        <v>197</v>
      </c>
      <c r="S284" s="58" t="s">
        <v>53</v>
      </c>
      <c r="T284" s="59"/>
      <c r="U284" s="59"/>
      <c r="V284" s="59">
        <v>473.2</v>
      </c>
      <c r="W284" s="96"/>
      <c r="X284" s="59"/>
      <c r="Y284" s="59"/>
      <c r="Z284" s="60">
        <f t="shared" si="20"/>
        <v>473.2</v>
      </c>
      <c r="AA284" s="58">
        <v>2017</v>
      </c>
      <c r="AB284" s="41"/>
      <c r="AC284" s="109"/>
      <c r="AD284" s="38"/>
      <c r="AE284" s="39"/>
      <c r="AF284" s="39"/>
    </row>
    <row r="285" spans="1:32" s="52" customFormat="1" ht="45" x14ac:dyDescent="0.25">
      <c r="A285" s="56" t="s">
        <v>17</v>
      </c>
      <c r="B285" s="56" t="s">
        <v>17</v>
      </c>
      <c r="C285" s="56" t="s">
        <v>27</v>
      </c>
      <c r="D285" s="58">
        <v>0</v>
      </c>
      <c r="E285" s="58">
        <v>4</v>
      </c>
      <c r="F285" s="58">
        <v>0</v>
      </c>
      <c r="G285" s="58">
        <v>9</v>
      </c>
      <c r="H285" s="56" t="s">
        <v>17</v>
      </c>
      <c r="I285" s="56" t="s">
        <v>25</v>
      </c>
      <c r="J285" s="56" t="s">
        <v>18</v>
      </c>
      <c r="K285" s="56" t="s">
        <v>17</v>
      </c>
      <c r="L285" s="56" t="s">
        <v>27</v>
      </c>
      <c r="M285" s="56" t="s">
        <v>161</v>
      </c>
      <c r="N285" s="56" t="s">
        <v>17</v>
      </c>
      <c r="O285" s="56" t="s">
        <v>27</v>
      </c>
      <c r="P285" s="56" t="s">
        <v>28</v>
      </c>
      <c r="Q285" s="56" t="s">
        <v>191</v>
      </c>
      <c r="R285" s="57" t="s">
        <v>197</v>
      </c>
      <c r="S285" s="58" t="s">
        <v>53</v>
      </c>
      <c r="T285" s="59"/>
      <c r="U285" s="59"/>
      <c r="V285" s="59">
        <v>118.3</v>
      </c>
      <c r="W285" s="96"/>
      <c r="X285" s="59"/>
      <c r="Y285" s="59"/>
      <c r="Z285" s="60">
        <f t="shared" si="20"/>
        <v>118.3</v>
      </c>
      <c r="AA285" s="58">
        <v>2017</v>
      </c>
      <c r="AB285" s="41"/>
      <c r="AC285" s="109"/>
      <c r="AD285" s="38"/>
      <c r="AE285" s="39"/>
      <c r="AF285" s="39"/>
    </row>
    <row r="286" spans="1:32" s="52" customFormat="1" ht="45" x14ac:dyDescent="0.25">
      <c r="A286" s="56" t="s">
        <v>17</v>
      </c>
      <c r="B286" s="56" t="s">
        <v>17</v>
      </c>
      <c r="C286" s="56" t="s">
        <v>27</v>
      </c>
      <c r="D286" s="58">
        <v>0</v>
      </c>
      <c r="E286" s="58">
        <v>4</v>
      </c>
      <c r="F286" s="58">
        <v>0</v>
      </c>
      <c r="G286" s="58">
        <v>9</v>
      </c>
      <c r="H286" s="56" t="s">
        <v>17</v>
      </c>
      <c r="I286" s="56" t="s">
        <v>25</v>
      </c>
      <c r="J286" s="56" t="s">
        <v>18</v>
      </c>
      <c r="K286" s="56" t="s">
        <v>17</v>
      </c>
      <c r="L286" s="56" t="s">
        <v>27</v>
      </c>
      <c r="M286" s="56" t="s">
        <v>161</v>
      </c>
      <c r="N286" s="56" t="s">
        <v>17</v>
      </c>
      <c r="O286" s="56" t="s">
        <v>27</v>
      </c>
      <c r="P286" s="56" t="s">
        <v>28</v>
      </c>
      <c r="Q286" s="56" t="s">
        <v>192</v>
      </c>
      <c r="R286" s="57" t="s">
        <v>197</v>
      </c>
      <c r="S286" s="58" t="s">
        <v>53</v>
      </c>
      <c r="T286" s="59"/>
      <c r="U286" s="59"/>
      <c r="V286" s="59">
        <v>394.3</v>
      </c>
      <c r="W286" s="96"/>
      <c r="X286" s="59"/>
      <c r="Y286" s="59"/>
      <c r="Z286" s="60">
        <f t="shared" si="20"/>
        <v>394.3</v>
      </c>
      <c r="AA286" s="58">
        <v>2017</v>
      </c>
      <c r="AB286" s="41"/>
      <c r="AC286" s="109"/>
      <c r="AD286" s="38"/>
      <c r="AE286" s="39"/>
      <c r="AF286" s="39"/>
    </row>
    <row r="287" spans="1:32" s="52" customFormat="1" ht="60" x14ac:dyDescent="0.2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17" t="s">
        <v>209</v>
      </c>
      <c r="S287" s="15" t="s">
        <v>54</v>
      </c>
      <c r="T287" s="8"/>
      <c r="U287" s="8"/>
      <c r="V287" s="8">
        <v>0.5</v>
      </c>
      <c r="W287" s="92"/>
      <c r="X287" s="8"/>
      <c r="Y287" s="8"/>
      <c r="Z287" s="5">
        <f t="shared" si="20"/>
        <v>0.5</v>
      </c>
      <c r="AA287" s="15">
        <v>2017</v>
      </c>
      <c r="AB287" s="41"/>
      <c r="AC287" s="109"/>
      <c r="AD287" s="38"/>
      <c r="AE287" s="39"/>
      <c r="AF287" s="39"/>
    </row>
    <row r="288" spans="1:32" s="52" customFormat="1" ht="45" x14ac:dyDescent="0.25">
      <c r="A288" s="56" t="s">
        <v>17</v>
      </c>
      <c r="B288" s="56" t="s">
        <v>17</v>
      </c>
      <c r="C288" s="56" t="s">
        <v>27</v>
      </c>
      <c r="D288" s="58">
        <v>0</v>
      </c>
      <c r="E288" s="58">
        <v>4</v>
      </c>
      <c r="F288" s="58">
        <v>0</v>
      </c>
      <c r="G288" s="58">
        <v>9</v>
      </c>
      <c r="H288" s="56" t="s">
        <v>17</v>
      </c>
      <c r="I288" s="56" t="s">
        <v>25</v>
      </c>
      <c r="J288" s="56" t="s">
        <v>18</v>
      </c>
      <c r="K288" s="56" t="s">
        <v>17</v>
      </c>
      <c r="L288" s="56" t="s">
        <v>17</v>
      </c>
      <c r="M288" s="56" t="s">
        <v>17</v>
      </c>
      <c r="N288" s="56" t="s">
        <v>17</v>
      </c>
      <c r="O288" s="56" t="s">
        <v>17</v>
      </c>
      <c r="P288" s="56" t="s">
        <v>17</v>
      </c>
      <c r="Q288" s="56" t="s">
        <v>17</v>
      </c>
      <c r="R288" s="57" t="s">
        <v>198</v>
      </c>
      <c r="S288" s="58" t="s">
        <v>53</v>
      </c>
      <c r="T288" s="59"/>
      <c r="U288" s="59"/>
      <c r="V288" s="60">
        <f>V289+V290+V291</f>
        <v>789.3</v>
      </c>
      <c r="W288" s="96"/>
      <c r="X288" s="59"/>
      <c r="Y288" s="59"/>
      <c r="Z288" s="60">
        <f t="shared" si="20"/>
        <v>789.3</v>
      </c>
      <c r="AA288" s="58">
        <v>2017</v>
      </c>
      <c r="AB288" s="41"/>
      <c r="AC288" s="109"/>
      <c r="AD288" s="38"/>
      <c r="AE288" s="39"/>
      <c r="AF288" s="39"/>
    </row>
    <row r="289" spans="1:32" s="52" customFormat="1" ht="45" x14ac:dyDescent="0.25">
      <c r="A289" s="56" t="s">
        <v>17</v>
      </c>
      <c r="B289" s="56" t="s">
        <v>17</v>
      </c>
      <c r="C289" s="56" t="s">
        <v>27</v>
      </c>
      <c r="D289" s="58">
        <v>0</v>
      </c>
      <c r="E289" s="58">
        <v>4</v>
      </c>
      <c r="F289" s="58">
        <v>0</v>
      </c>
      <c r="G289" s="58">
        <v>9</v>
      </c>
      <c r="H289" s="56" t="s">
        <v>17</v>
      </c>
      <c r="I289" s="56" t="s">
        <v>25</v>
      </c>
      <c r="J289" s="56" t="s">
        <v>18</v>
      </c>
      <c r="K289" s="56" t="s">
        <v>17</v>
      </c>
      <c r="L289" s="56" t="s">
        <v>27</v>
      </c>
      <c r="M289" s="56" t="s">
        <v>161</v>
      </c>
      <c r="N289" s="56" t="s">
        <v>17</v>
      </c>
      <c r="O289" s="56" t="s">
        <v>27</v>
      </c>
      <c r="P289" s="56" t="s">
        <v>28</v>
      </c>
      <c r="Q289" s="56" t="s">
        <v>184</v>
      </c>
      <c r="R289" s="57" t="s">
        <v>198</v>
      </c>
      <c r="S289" s="58" t="s">
        <v>53</v>
      </c>
      <c r="T289" s="59"/>
      <c r="U289" s="59"/>
      <c r="V289" s="59">
        <v>394.6</v>
      </c>
      <c r="W289" s="96"/>
      <c r="X289" s="59"/>
      <c r="Y289" s="59"/>
      <c r="Z289" s="60">
        <f t="shared" si="20"/>
        <v>394.6</v>
      </c>
      <c r="AA289" s="58">
        <v>2017</v>
      </c>
      <c r="AB289" s="41"/>
      <c r="AC289" s="109"/>
      <c r="AD289" s="38"/>
      <c r="AE289" s="39"/>
      <c r="AF289" s="39"/>
    </row>
    <row r="290" spans="1:32" s="52" customFormat="1" ht="45" x14ac:dyDescent="0.25">
      <c r="A290" s="56" t="s">
        <v>17</v>
      </c>
      <c r="B290" s="56" t="s">
        <v>17</v>
      </c>
      <c r="C290" s="56" t="s">
        <v>27</v>
      </c>
      <c r="D290" s="58">
        <v>0</v>
      </c>
      <c r="E290" s="58">
        <v>4</v>
      </c>
      <c r="F290" s="58">
        <v>0</v>
      </c>
      <c r="G290" s="58">
        <v>9</v>
      </c>
      <c r="H290" s="56" t="s">
        <v>17</v>
      </c>
      <c r="I290" s="56" t="s">
        <v>25</v>
      </c>
      <c r="J290" s="56" t="s">
        <v>18</v>
      </c>
      <c r="K290" s="56" t="s">
        <v>17</v>
      </c>
      <c r="L290" s="56" t="s">
        <v>27</v>
      </c>
      <c r="M290" s="56" t="s">
        <v>161</v>
      </c>
      <c r="N290" s="56" t="s">
        <v>17</v>
      </c>
      <c r="O290" s="56" t="s">
        <v>27</v>
      </c>
      <c r="P290" s="56" t="s">
        <v>28</v>
      </c>
      <c r="Q290" s="56" t="s">
        <v>191</v>
      </c>
      <c r="R290" s="57" t="s">
        <v>198</v>
      </c>
      <c r="S290" s="58" t="s">
        <v>53</v>
      </c>
      <c r="T290" s="59"/>
      <c r="U290" s="59"/>
      <c r="V290" s="59">
        <v>79</v>
      </c>
      <c r="W290" s="96"/>
      <c r="X290" s="59"/>
      <c r="Y290" s="59"/>
      <c r="Z290" s="60">
        <f t="shared" si="20"/>
        <v>79</v>
      </c>
      <c r="AA290" s="58">
        <v>2017</v>
      </c>
      <c r="AB290" s="41"/>
      <c r="AC290" s="109"/>
      <c r="AD290" s="38"/>
      <c r="AE290" s="39"/>
      <c r="AF290" s="39"/>
    </row>
    <row r="291" spans="1:32" s="52" customFormat="1" ht="45" x14ac:dyDescent="0.25">
      <c r="A291" s="56" t="s">
        <v>17</v>
      </c>
      <c r="B291" s="56" t="s">
        <v>17</v>
      </c>
      <c r="C291" s="56" t="s">
        <v>27</v>
      </c>
      <c r="D291" s="58">
        <v>0</v>
      </c>
      <c r="E291" s="58">
        <v>4</v>
      </c>
      <c r="F291" s="58">
        <v>0</v>
      </c>
      <c r="G291" s="58">
        <v>9</v>
      </c>
      <c r="H291" s="56" t="s">
        <v>17</v>
      </c>
      <c r="I291" s="56" t="s">
        <v>25</v>
      </c>
      <c r="J291" s="56" t="s">
        <v>18</v>
      </c>
      <c r="K291" s="56" t="s">
        <v>17</v>
      </c>
      <c r="L291" s="56" t="s">
        <v>27</v>
      </c>
      <c r="M291" s="56" t="s">
        <v>161</v>
      </c>
      <c r="N291" s="56" t="s">
        <v>17</v>
      </c>
      <c r="O291" s="56" t="s">
        <v>27</v>
      </c>
      <c r="P291" s="56" t="s">
        <v>28</v>
      </c>
      <c r="Q291" s="56" t="s">
        <v>192</v>
      </c>
      <c r="R291" s="57" t="s">
        <v>198</v>
      </c>
      <c r="S291" s="58" t="s">
        <v>53</v>
      </c>
      <c r="T291" s="59"/>
      <c r="U291" s="59"/>
      <c r="V291" s="59">
        <v>315.7</v>
      </c>
      <c r="W291" s="96"/>
      <c r="X291" s="59"/>
      <c r="Y291" s="59"/>
      <c r="Z291" s="60">
        <f t="shared" si="20"/>
        <v>315.7</v>
      </c>
      <c r="AA291" s="58">
        <v>2017</v>
      </c>
      <c r="AB291" s="41"/>
      <c r="AC291" s="109"/>
      <c r="AD291" s="38"/>
      <c r="AE291" s="39"/>
      <c r="AF291" s="39"/>
    </row>
    <row r="292" spans="1:32" s="52" customFormat="1" ht="30" x14ac:dyDescent="0.2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17" t="s">
        <v>169</v>
      </c>
      <c r="S292" s="15" t="s">
        <v>54</v>
      </c>
      <c r="T292" s="8"/>
      <c r="U292" s="8"/>
      <c r="V292" s="8">
        <v>0.6</v>
      </c>
      <c r="W292" s="92"/>
      <c r="X292" s="8"/>
      <c r="Y292" s="8"/>
      <c r="Z292" s="5">
        <f t="shared" si="20"/>
        <v>0.6</v>
      </c>
      <c r="AA292" s="15">
        <v>2017</v>
      </c>
      <c r="AB292" s="41"/>
      <c r="AC292" s="109"/>
      <c r="AD292" s="38"/>
      <c r="AE292" s="39"/>
      <c r="AF292" s="39"/>
    </row>
    <row r="293" spans="1:32" s="52" customFormat="1" ht="45" x14ac:dyDescent="0.25">
      <c r="A293" s="56" t="s">
        <v>17</v>
      </c>
      <c r="B293" s="56" t="s">
        <v>17</v>
      </c>
      <c r="C293" s="56" t="s">
        <v>27</v>
      </c>
      <c r="D293" s="58">
        <v>0</v>
      </c>
      <c r="E293" s="58">
        <v>4</v>
      </c>
      <c r="F293" s="58">
        <v>0</v>
      </c>
      <c r="G293" s="58">
        <v>9</v>
      </c>
      <c r="H293" s="56" t="s">
        <v>17</v>
      </c>
      <c r="I293" s="56" t="s">
        <v>25</v>
      </c>
      <c r="J293" s="56" t="s">
        <v>18</v>
      </c>
      <c r="K293" s="56" t="s">
        <v>17</v>
      </c>
      <c r="L293" s="56" t="s">
        <v>17</v>
      </c>
      <c r="M293" s="56" t="s">
        <v>17</v>
      </c>
      <c r="N293" s="56" t="s">
        <v>17</v>
      </c>
      <c r="O293" s="56" t="s">
        <v>17</v>
      </c>
      <c r="P293" s="56" t="s">
        <v>17</v>
      </c>
      <c r="Q293" s="56" t="s">
        <v>17</v>
      </c>
      <c r="R293" s="57" t="s">
        <v>199</v>
      </c>
      <c r="S293" s="58" t="s">
        <v>53</v>
      </c>
      <c r="T293" s="59"/>
      <c r="U293" s="59"/>
      <c r="V293" s="60">
        <f>V294+V295</f>
        <v>498.7</v>
      </c>
      <c r="W293" s="96"/>
      <c r="X293" s="59"/>
      <c r="Y293" s="59"/>
      <c r="Z293" s="60">
        <f t="shared" si="20"/>
        <v>498.7</v>
      </c>
      <c r="AA293" s="58">
        <v>2017</v>
      </c>
      <c r="AB293" s="41"/>
      <c r="AC293" s="109"/>
      <c r="AD293" s="38"/>
      <c r="AE293" s="39"/>
      <c r="AF293" s="39"/>
    </row>
    <row r="294" spans="1:32" s="52" customFormat="1" ht="45" x14ac:dyDescent="0.25">
      <c r="A294" s="56" t="s">
        <v>17</v>
      </c>
      <c r="B294" s="56" t="s">
        <v>17</v>
      </c>
      <c r="C294" s="56" t="s">
        <v>27</v>
      </c>
      <c r="D294" s="58">
        <v>0</v>
      </c>
      <c r="E294" s="58">
        <v>4</v>
      </c>
      <c r="F294" s="58">
        <v>0</v>
      </c>
      <c r="G294" s="58">
        <v>9</v>
      </c>
      <c r="H294" s="56" t="s">
        <v>17</v>
      </c>
      <c r="I294" s="56" t="s">
        <v>25</v>
      </c>
      <c r="J294" s="56" t="s">
        <v>18</v>
      </c>
      <c r="K294" s="56" t="s">
        <v>17</v>
      </c>
      <c r="L294" s="56" t="s">
        <v>27</v>
      </c>
      <c r="M294" s="56" t="s">
        <v>161</v>
      </c>
      <c r="N294" s="56" t="s">
        <v>17</v>
      </c>
      <c r="O294" s="56" t="s">
        <v>27</v>
      </c>
      <c r="P294" s="56" t="s">
        <v>28</v>
      </c>
      <c r="Q294" s="56" t="s">
        <v>191</v>
      </c>
      <c r="R294" s="57" t="s">
        <v>199</v>
      </c>
      <c r="S294" s="58" t="s">
        <v>53</v>
      </c>
      <c r="T294" s="59"/>
      <c r="U294" s="59"/>
      <c r="V294" s="59">
        <v>99.8</v>
      </c>
      <c r="W294" s="96"/>
      <c r="X294" s="59"/>
      <c r="Y294" s="59"/>
      <c r="Z294" s="60">
        <f t="shared" si="20"/>
        <v>99.8</v>
      </c>
      <c r="AA294" s="58">
        <v>2017</v>
      </c>
      <c r="AB294" s="41"/>
      <c r="AC294" s="109"/>
      <c r="AD294" s="38"/>
      <c r="AE294" s="39"/>
      <c r="AF294" s="39"/>
    </row>
    <row r="295" spans="1:32" s="52" customFormat="1" ht="45" x14ac:dyDescent="0.25">
      <c r="A295" s="56" t="s">
        <v>17</v>
      </c>
      <c r="B295" s="56" t="s">
        <v>17</v>
      </c>
      <c r="C295" s="56" t="s">
        <v>27</v>
      </c>
      <c r="D295" s="58">
        <v>0</v>
      </c>
      <c r="E295" s="58">
        <v>4</v>
      </c>
      <c r="F295" s="58">
        <v>0</v>
      </c>
      <c r="G295" s="58">
        <v>9</v>
      </c>
      <c r="H295" s="56" t="s">
        <v>17</v>
      </c>
      <c r="I295" s="56" t="s">
        <v>25</v>
      </c>
      <c r="J295" s="56" t="s">
        <v>18</v>
      </c>
      <c r="K295" s="56" t="s">
        <v>17</v>
      </c>
      <c r="L295" s="56" t="s">
        <v>27</v>
      </c>
      <c r="M295" s="56" t="s">
        <v>161</v>
      </c>
      <c r="N295" s="56" t="s">
        <v>17</v>
      </c>
      <c r="O295" s="56" t="s">
        <v>27</v>
      </c>
      <c r="P295" s="56" t="s">
        <v>28</v>
      </c>
      <c r="Q295" s="56" t="s">
        <v>192</v>
      </c>
      <c r="R295" s="57" t="s">
        <v>199</v>
      </c>
      <c r="S295" s="58" t="s">
        <v>53</v>
      </c>
      <c r="T295" s="59"/>
      <c r="U295" s="59"/>
      <c r="V295" s="59">
        <v>398.9</v>
      </c>
      <c r="W295" s="96"/>
      <c r="X295" s="59"/>
      <c r="Y295" s="59"/>
      <c r="Z295" s="60">
        <f t="shared" si="20"/>
        <v>398.9</v>
      </c>
      <c r="AA295" s="58">
        <v>2017</v>
      </c>
      <c r="AB295" s="41"/>
      <c r="AC295" s="109"/>
      <c r="AD295" s="38"/>
      <c r="AE295" s="39"/>
      <c r="AF295" s="39"/>
    </row>
    <row r="296" spans="1:32" s="52" customFormat="1" ht="60" x14ac:dyDescent="0.2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17" t="s">
        <v>209</v>
      </c>
      <c r="S296" s="15" t="s">
        <v>54</v>
      </c>
      <c r="T296" s="8"/>
      <c r="U296" s="8"/>
      <c r="V296" s="8">
        <v>0.7</v>
      </c>
      <c r="W296" s="92"/>
      <c r="X296" s="8"/>
      <c r="Y296" s="8"/>
      <c r="Z296" s="5">
        <f t="shared" si="20"/>
        <v>0.7</v>
      </c>
      <c r="AA296" s="15">
        <v>2017</v>
      </c>
      <c r="AB296" s="41"/>
      <c r="AC296" s="109"/>
      <c r="AD296" s="38"/>
      <c r="AE296" s="39"/>
      <c r="AF296" s="39"/>
    </row>
    <row r="297" spans="1:32" s="52" customFormat="1" ht="45" x14ac:dyDescent="0.25">
      <c r="A297" s="56" t="s">
        <v>17</v>
      </c>
      <c r="B297" s="56" t="s">
        <v>17</v>
      </c>
      <c r="C297" s="56" t="s">
        <v>24</v>
      </c>
      <c r="D297" s="58">
        <v>0</v>
      </c>
      <c r="E297" s="58">
        <v>4</v>
      </c>
      <c r="F297" s="58">
        <v>0</v>
      </c>
      <c r="G297" s="58">
        <v>9</v>
      </c>
      <c r="H297" s="56" t="s">
        <v>17</v>
      </c>
      <c r="I297" s="56" t="s">
        <v>25</v>
      </c>
      <c r="J297" s="56" t="s">
        <v>18</v>
      </c>
      <c r="K297" s="56" t="s">
        <v>17</v>
      </c>
      <c r="L297" s="56" t="s">
        <v>17</v>
      </c>
      <c r="M297" s="56" t="s">
        <v>17</v>
      </c>
      <c r="N297" s="56" t="s">
        <v>17</v>
      </c>
      <c r="O297" s="56" t="s">
        <v>17</v>
      </c>
      <c r="P297" s="56" t="s">
        <v>17</v>
      </c>
      <c r="Q297" s="56" t="s">
        <v>17</v>
      </c>
      <c r="R297" s="57" t="s">
        <v>200</v>
      </c>
      <c r="S297" s="58" t="s">
        <v>53</v>
      </c>
      <c r="T297" s="59"/>
      <c r="U297" s="59"/>
      <c r="V297" s="60">
        <f>V298+V299+V300+V301</f>
        <v>865.30000000000007</v>
      </c>
      <c r="W297" s="96"/>
      <c r="X297" s="59"/>
      <c r="Y297" s="59"/>
      <c r="Z297" s="60">
        <f t="shared" si="20"/>
        <v>865.30000000000007</v>
      </c>
      <c r="AA297" s="58">
        <v>2017</v>
      </c>
      <c r="AB297" s="41"/>
      <c r="AC297" s="109"/>
      <c r="AD297" s="38"/>
      <c r="AE297" s="39"/>
      <c r="AF297" s="39"/>
    </row>
    <row r="298" spans="1:32" s="52" customFormat="1" ht="45" x14ac:dyDescent="0.25">
      <c r="A298" s="56" t="s">
        <v>17</v>
      </c>
      <c r="B298" s="56" t="s">
        <v>17</v>
      </c>
      <c r="C298" s="56" t="s">
        <v>24</v>
      </c>
      <c r="D298" s="58">
        <v>0</v>
      </c>
      <c r="E298" s="58">
        <v>4</v>
      </c>
      <c r="F298" s="58">
        <v>0</v>
      </c>
      <c r="G298" s="58">
        <v>9</v>
      </c>
      <c r="H298" s="56" t="s">
        <v>17</v>
      </c>
      <c r="I298" s="56" t="s">
        <v>25</v>
      </c>
      <c r="J298" s="56" t="s">
        <v>18</v>
      </c>
      <c r="K298" s="56" t="s">
        <v>17</v>
      </c>
      <c r="L298" s="56" t="s">
        <v>27</v>
      </c>
      <c r="M298" s="56" t="s">
        <v>161</v>
      </c>
      <c r="N298" s="56" t="s">
        <v>17</v>
      </c>
      <c r="O298" s="56" t="s">
        <v>27</v>
      </c>
      <c r="P298" s="56" t="s">
        <v>28</v>
      </c>
      <c r="Q298" s="56" t="s">
        <v>184</v>
      </c>
      <c r="R298" s="57" t="s">
        <v>200</v>
      </c>
      <c r="S298" s="58" t="s">
        <v>53</v>
      </c>
      <c r="T298" s="59"/>
      <c r="U298" s="59"/>
      <c r="V298" s="59">
        <v>194.2</v>
      </c>
      <c r="W298" s="96"/>
      <c r="X298" s="59"/>
      <c r="Y298" s="59"/>
      <c r="Z298" s="60">
        <f t="shared" si="20"/>
        <v>194.2</v>
      </c>
      <c r="AA298" s="58">
        <v>2017</v>
      </c>
      <c r="AB298" s="41"/>
      <c r="AC298" s="109"/>
      <c r="AD298" s="38"/>
      <c r="AE298" s="39"/>
      <c r="AF298" s="39"/>
    </row>
    <row r="299" spans="1:32" s="52" customFormat="1" ht="45" x14ac:dyDescent="0.25">
      <c r="A299" s="56" t="s">
        <v>17</v>
      </c>
      <c r="B299" s="56" t="s">
        <v>17</v>
      </c>
      <c r="C299" s="56" t="s">
        <v>24</v>
      </c>
      <c r="D299" s="58">
        <v>0</v>
      </c>
      <c r="E299" s="58">
        <v>4</v>
      </c>
      <c r="F299" s="58">
        <v>0</v>
      </c>
      <c r="G299" s="58">
        <v>9</v>
      </c>
      <c r="H299" s="56" t="s">
        <v>17</v>
      </c>
      <c r="I299" s="56" t="s">
        <v>25</v>
      </c>
      <c r="J299" s="56" t="s">
        <v>18</v>
      </c>
      <c r="K299" s="56" t="s">
        <v>17</v>
      </c>
      <c r="L299" s="56" t="s">
        <v>27</v>
      </c>
      <c r="M299" s="56" t="s">
        <v>161</v>
      </c>
      <c r="N299" s="56" t="s">
        <v>17</v>
      </c>
      <c r="O299" s="56" t="s">
        <v>27</v>
      </c>
      <c r="P299" s="56" t="s">
        <v>28</v>
      </c>
      <c r="Q299" s="56" t="s">
        <v>191</v>
      </c>
      <c r="R299" s="57" t="s">
        <v>200</v>
      </c>
      <c r="S299" s="58" t="s">
        <v>53</v>
      </c>
      <c r="T299" s="59"/>
      <c r="U299" s="59"/>
      <c r="V299" s="59">
        <v>285</v>
      </c>
      <c r="W299" s="96"/>
      <c r="X299" s="59"/>
      <c r="Y299" s="59"/>
      <c r="Z299" s="60">
        <f t="shared" si="20"/>
        <v>285</v>
      </c>
      <c r="AA299" s="58">
        <v>2017</v>
      </c>
      <c r="AB299" s="41"/>
      <c r="AC299" s="109"/>
      <c r="AD299" s="38"/>
      <c r="AE299" s="39"/>
      <c r="AF299" s="39"/>
    </row>
    <row r="300" spans="1:32" s="52" customFormat="1" ht="45" x14ac:dyDescent="0.25">
      <c r="A300" s="56" t="s">
        <v>17</v>
      </c>
      <c r="B300" s="56" t="s">
        <v>17</v>
      </c>
      <c r="C300" s="56" t="s">
        <v>24</v>
      </c>
      <c r="D300" s="58">
        <v>0</v>
      </c>
      <c r="E300" s="58">
        <v>4</v>
      </c>
      <c r="F300" s="58">
        <v>0</v>
      </c>
      <c r="G300" s="58">
        <v>9</v>
      </c>
      <c r="H300" s="56" t="s">
        <v>17</v>
      </c>
      <c r="I300" s="56" t="s">
        <v>25</v>
      </c>
      <c r="J300" s="56" t="s">
        <v>18</v>
      </c>
      <c r="K300" s="56" t="s">
        <v>17</v>
      </c>
      <c r="L300" s="56" t="s">
        <v>27</v>
      </c>
      <c r="M300" s="56" t="s">
        <v>18</v>
      </c>
      <c r="N300" s="56" t="s">
        <v>17</v>
      </c>
      <c r="O300" s="56" t="s">
        <v>26</v>
      </c>
      <c r="P300" s="56" t="s">
        <v>28</v>
      </c>
      <c r="Q300" s="56" t="s">
        <v>162</v>
      </c>
      <c r="R300" s="57" t="s">
        <v>200</v>
      </c>
      <c r="S300" s="58" t="s">
        <v>53</v>
      </c>
      <c r="T300" s="59"/>
      <c r="U300" s="59"/>
      <c r="V300" s="59">
        <v>40</v>
      </c>
      <c r="W300" s="96"/>
      <c r="X300" s="59"/>
      <c r="Y300" s="59"/>
      <c r="Z300" s="60">
        <f t="shared" si="20"/>
        <v>40</v>
      </c>
      <c r="AA300" s="58">
        <v>2017</v>
      </c>
      <c r="AB300" s="41"/>
      <c r="AC300" s="109"/>
      <c r="AD300" s="38"/>
      <c r="AE300" s="39"/>
      <c r="AF300" s="39"/>
    </row>
    <row r="301" spans="1:32" s="52" customFormat="1" ht="45" x14ac:dyDescent="0.25">
      <c r="A301" s="56" t="s">
        <v>17</v>
      </c>
      <c r="B301" s="56" t="s">
        <v>17</v>
      </c>
      <c r="C301" s="56" t="s">
        <v>24</v>
      </c>
      <c r="D301" s="58">
        <v>0</v>
      </c>
      <c r="E301" s="58">
        <v>4</v>
      </c>
      <c r="F301" s="58">
        <v>0</v>
      </c>
      <c r="G301" s="58">
        <v>9</v>
      </c>
      <c r="H301" s="56" t="s">
        <v>17</v>
      </c>
      <c r="I301" s="56" t="s">
        <v>25</v>
      </c>
      <c r="J301" s="56" t="s">
        <v>18</v>
      </c>
      <c r="K301" s="56" t="s">
        <v>17</v>
      </c>
      <c r="L301" s="56" t="s">
        <v>27</v>
      </c>
      <c r="M301" s="56" t="s">
        <v>161</v>
      </c>
      <c r="N301" s="56" t="s">
        <v>17</v>
      </c>
      <c r="O301" s="56" t="s">
        <v>27</v>
      </c>
      <c r="P301" s="56" t="s">
        <v>28</v>
      </c>
      <c r="Q301" s="56" t="s">
        <v>192</v>
      </c>
      <c r="R301" s="57" t="s">
        <v>200</v>
      </c>
      <c r="S301" s="58" t="s">
        <v>53</v>
      </c>
      <c r="T301" s="59"/>
      <c r="U301" s="59"/>
      <c r="V301" s="59">
        <v>346.1</v>
      </c>
      <c r="W301" s="96"/>
      <c r="X301" s="59"/>
      <c r="Y301" s="59"/>
      <c r="Z301" s="60">
        <f t="shared" si="20"/>
        <v>346.1</v>
      </c>
      <c r="AA301" s="58">
        <v>2017</v>
      </c>
      <c r="AB301" s="41"/>
      <c r="AC301" s="109"/>
      <c r="AD301" s="38"/>
      <c r="AE301" s="39"/>
      <c r="AF301" s="39"/>
    </row>
    <row r="302" spans="1:32" s="52" customFormat="1" ht="60" x14ac:dyDescent="0.2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17" t="s">
        <v>193</v>
      </c>
      <c r="S302" s="15" t="s">
        <v>54</v>
      </c>
      <c r="T302" s="8"/>
      <c r="U302" s="8"/>
      <c r="V302" s="8">
        <v>0.54</v>
      </c>
      <c r="W302" s="92"/>
      <c r="X302" s="8"/>
      <c r="Y302" s="8"/>
      <c r="Z302" s="5">
        <f t="shared" ref="Z302:Z334" si="21">V302</f>
        <v>0.54</v>
      </c>
      <c r="AA302" s="15">
        <v>2017</v>
      </c>
      <c r="AB302" s="41"/>
      <c r="AC302" s="109"/>
      <c r="AD302" s="38"/>
      <c r="AE302" s="39"/>
      <c r="AF302" s="39"/>
    </row>
    <row r="303" spans="1:32" s="52" customFormat="1" ht="45" x14ac:dyDescent="0.25">
      <c r="A303" s="56" t="s">
        <v>17</v>
      </c>
      <c r="B303" s="56" t="s">
        <v>17</v>
      </c>
      <c r="C303" s="56" t="s">
        <v>24</v>
      </c>
      <c r="D303" s="58">
        <v>0</v>
      </c>
      <c r="E303" s="58">
        <v>4</v>
      </c>
      <c r="F303" s="58">
        <v>0</v>
      </c>
      <c r="G303" s="58">
        <v>9</v>
      </c>
      <c r="H303" s="56" t="s">
        <v>17</v>
      </c>
      <c r="I303" s="56" t="s">
        <v>25</v>
      </c>
      <c r="J303" s="56" t="s">
        <v>18</v>
      </c>
      <c r="K303" s="56" t="s">
        <v>17</v>
      </c>
      <c r="L303" s="56" t="s">
        <v>17</v>
      </c>
      <c r="M303" s="56" t="s">
        <v>17</v>
      </c>
      <c r="N303" s="56" t="s">
        <v>17</v>
      </c>
      <c r="O303" s="56" t="s">
        <v>17</v>
      </c>
      <c r="P303" s="56" t="s">
        <v>17</v>
      </c>
      <c r="Q303" s="56" t="s">
        <v>17</v>
      </c>
      <c r="R303" s="57" t="s">
        <v>201</v>
      </c>
      <c r="S303" s="58" t="s">
        <v>53</v>
      </c>
      <c r="T303" s="59"/>
      <c r="U303" s="59"/>
      <c r="V303" s="60">
        <f>V304+V305+V306+V307</f>
        <v>991.8</v>
      </c>
      <c r="W303" s="96"/>
      <c r="X303" s="59"/>
      <c r="Y303" s="59"/>
      <c r="Z303" s="60">
        <f t="shared" si="21"/>
        <v>991.8</v>
      </c>
      <c r="AA303" s="58">
        <v>2017</v>
      </c>
      <c r="AB303" s="41"/>
      <c r="AC303" s="109"/>
      <c r="AD303" s="38"/>
      <c r="AE303" s="39"/>
      <c r="AF303" s="39"/>
    </row>
    <row r="304" spans="1:32" s="52" customFormat="1" ht="45" x14ac:dyDescent="0.25">
      <c r="A304" s="56" t="s">
        <v>17</v>
      </c>
      <c r="B304" s="56" t="s">
        <v>17</v>
      </c>
      <c r="C304" s="56" t="s">
        <v>24</v>
      </c>
      <c r="D304" s="58">
        <v>0</v>
      </c>
      <c r="E304" s="58">
        <v>4</v>
      </c>
      <c r="F304" s="58">
        <v>0</v>
      </c>
      <c r="G304" s="58">
        <v>9</v>
      </c>
      <c r="H304" s="56" t="s">
        <v>17</v>
      </c>
      <c r="I304" s="56" t="s">
        <v>25</v>
      </c>
      <c r="J304" s="56" t="s">
        <v>18</v>
      </c>
      <c r="K304" s="56" t="s">
        <v>17</v>
      </c>
      <c r="L304" s="56" t="s">
        <v>27</v>
      </c>
      <c r="M304" s="56" t="s">
        <v>161</v>
      </c>
      <c r="N304" s="56" t="s">
        <v>17</v>
      </c>
      <c r="O304" s="56" t="s">
        <v>27</v>
      </c>
      <c r="P304" s="56" t="s">
        <v>28</v>
      </c>
      <c r="Q304" s="56" t="s">
        <v>184</v>
      </c>
      <c r="R304" s="57" t="s">
        <v>201</v>
      </c>
      <c r="S304" s="58" t="s">
        <v>53</v>
      </c>
      <c r="T304" s="59"/>
      <c r="U304" s="59"/>
      <c r="V304" s="59">
        <v>247.6</v>
      </c>
      <c r="W304" s="96"/>
      <c r="X304" s="59"/>
      <c r="Y304" s="59"/>
      <c r="Z304" s="60">
        <f t="shared" si="21"/>
        <v>247.6</v>
      </c>
      <c r="AA304" s="58">
        <v>2017</v>
      </c>
      <c r="AB304" s="41"/>
      <c r="AC304" s="109"/>
      <c r="AD304" s="38"/>
      <c r="AE304" s="39"/>
      <c r="AF304" s="39"/>
    </row>
    <row r="305" spans="1:32" s="52" customFormat="1" ht="45" x14ac:dyDescent="0.25">
      <c r="A305" s="56" t="s">
        <v>17</v>
      </c>
      <c r="B305" s="56" t="s">
        <v>17</v>
      </c>
      <c r="C305" s="56" t="s">
        <v>24</v>
      </c>
      <c r="D305" s="58">
        <v>0</v>
      </c>
      <c r="E305" s="58">
        <v>4</v>
      </c>
      <c r="F305" s="58">
        <v>0</v>
      </c>
      <c r="G305" s="58">
        <v>9</v>
      </c>
      <c r="H305" s="56" t="s">
        <v>17</v>
      </c>
      <c r="I305" s="56" t="s">
        <v>25</v>
      </c>
      <c r="J305" s="56" t="s">
        <v>18</v>
      </c>
      <c r="K305" s="56" t="s">
        <v>17</v>
      </c>
      <c r="L305" s="56" t="s">
        <v>27</v>
      </c>
      <c r="M305" s="56" t="s">
        <v>161</v>
      </c>
      <c r="N305" s="56" t="s">
        <v>17</v>
      </c>
      <c r="O305" s="56" t="s">
        <v>27</v>
      </c>
      <c r="P305" s="56" t="s">
        <v>28</v>
      </c>
      <c r="Q305" s="56" t="s">
        <v>191</v>
      </c>
      <c r="R305" s="57" t="s">
        <v>201</v>
      </c>
      <c r="S305" s="58" t="s">
        <v>53</v>
      </c>
      <c r="T305" s="59"/>
      <c r="U305" s="59"/>
      <c r="V305" s="59">
        <v>307.5</v>
      </c>
      <c r="W305" s="96"/>
      <c r="X305" s="59"/>
      <c r="Y305" s="59"/>
      <c r="Z305" s="60">
        <f t="shared" si="21"/>
        <v>307.5</v>
      </c>
      <c r="AA305" s="58">
        <v>2017</v>
      </c>
      <c r="AB305" s="41"/>
      <c r="AC305" s="109"/>
      <c r="AD305" s="38"/>
      <c r="AE305" s="39"/>
      <c r="AF305" s="39"/>
    </row>
    <row r="306" spans="1:32" s="52" customFormat="1" ht="45" x14ac:dyDescent="0.25">
      <c r="A306" s="56" t="s">
        <v>17</v>
      </c>
      <c r="B306" s="56" t="s">
        <v>17</v>
      </c>
      <c r="C306" s="56" t="s">
        <v>24</v>
      </c>
      <c r="D306" s="58">
        <v>0</v>
      </c>
      <c r="E306" s="58">
        <v>4</v>
      </c>
      <c r="F306" s="58">
        <v>0</v>
      </c>
      <c r="G306" s="58">
        <v>9</v>
      </c>
      <c r="H306" s="56" t="s">
        <v>17</v>
      </c>
      <c r="I306" s="56" t="s">
        <v>25</v>
      </c>
      <c r="J306" s="56" t="s">
        <v>18</v>
      </c>
      <c r="K306" s="56" t="s">
        <v>17</v>
      </c>
      <c r="L306" s="56" t="s">
        <v>27</v>
      </c>
      <c r="M306" s="56" t="s">
        <v>18</v>
      </c>
      <c r="N306" s="56" t="s">
        <v>17</v>
      </c>
      <c r="O306" s="56" t="s">
        <v>26</v>
      </c>
      <c r="P306" s="56" t="s">
        <v>28</v>
      </c>
      <c r="Q306" s="56" t="s">
        <v>162</v>
      </c>
      <c r="R306" s="57" t="s">
        <v>201</v>
      </c>
      <c r="S306" s="58" t="s">
        <v>53</v>
      </c>
      <c r="T306" s="59"/>
      <c r="U306" s="59"/>
      <c r="V306" s="59">
        <v>40</v>
      </c>
      <c r="W306" s="96"/>
      <c r="X306" s="59"/>
      <c r="Y306" s="59"/>
      <c r="Z306" s="60">
        <f t="shared" si="21"/>
        <v>40</v>
      </c>
      <c r="AA306" s="58">
        <v>2017</v>
      </c>
      <c r="AB306" s="41"/>
      <c r="AC306" s="109"/>
      <c r="AD306" s="38"/>
      <c r="AE306" s="39"/>
      <c r="AF306" s="39"/>
    </row>
    <row r="307" spans="1:32" s="52" customFormat="1" ht="45" x14ac:dyDescent="0.25">
      <c r="A307" s="56" t="s">
        <v>17</v>
      </c>
      <c r="B307" s="56" t="s">
        <v>17</v>
      </c>
      <c r="C307" s="56" t="s">
        <v>24</v>
      </c>
      <c r="D307" s="58">
        <v>0</v>
      </c>
      <c r="E307" s="58">
        <v>4</v>
      </c>
      <c r="F307" s="58">
        <v>0</v>
      </c>
      <c r="G307" s="58">
        <v>9</v>
      </c>
      <c r="H307" s="56" t="s">
        <v>17</v>
      </c>
      <c r="I307" s="56" t="s">
        <v>25</v>
      </c>
      <c r="J307" s="56" t="s">
        <v>18</v>
      </c>
      <c r="K307" s="56" t="s">
        <v>17</v>
      </c>
      <c r="L307" s="56" t="s">
        <v>27</v>
      </c>
      <c r="M307" s="56" t="s">
        <v>161</v>
      </c>
      <c r="N307" s="56" t="s">
        <v>17</v>
      </c>
      <c r="O307" s="56" t="s">
        <v>27</v>
      </c>
      <c r="P307" s="56" t="s">
        <v>28</v>
      </c>
      <c r="Q307" s="56" t="s">
        <v>192</v>
      </c>
      <c r="R307" s="57" t="s">
        <v>201</v>
      </c>
      <c r="S307" s="58" t="s">
        <v>53</v>
      </c>
      <c r="T307" s="59"/>
      <c r="U307" s="59"/>
      <c r="V307" s="59">
        <v>396.7</v>
      </c>
      <c r="W307" s="96"/>
      <c r="X307" s="59"/>
      <c r="Y307" s="59"/>
      <c r="Z307" s="60">
        <f t="shared" si="21"/>
        <v>396.7</v>
      </c>
      <c r="AA307" s="58">
        <v>2017</v>
      </c>
      <c r="AB307" s="41"/>
      <c r="AC307" s="109"/>
      <c r="AD307" s="38"/>
      <c r="AE307" s="39"/>
      <c r="AF307" s="39"/>
    </row>
    <row r="308" spans="1:32" s="52" customFormat="1" ht="60" x14ac:dyDescent="0.2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17" t="s">
        <v>193</v>
      </c>
      <c r="S308" s="15" t="s">
        <v>54</v>
      </c>
      <c r="T308" s="8"/>
      <c r="U308" s="8"/>
      <c r="V308" s="8">
        <v>0.6</v>
      </c>
      <c r="W308" s="92"/>
      <c r="X308" s="8"/>
      <c r="Y308" s="8"/>
      <c r="Z308" s="5">
        <f t="shared" si="21"/>
        <v>0.6</v>
      </c>
      <c r="AA308" s="15">
        <v>2017</v>
      </c>
      <c r="AB308" s="41"/>
      <c r="AC308" s="109"/>
      <c r="AD308" s="38"/>
      <c r="AE308" s="39"/>
      <c r="AF308" s="39"/>
    </row>
    <row r="309" spans="1:32" s="52" customFormat="1" ht="45" x14ac:dyDescent="0.25">
      <c r="A309" s="56" t="s">
        <v>17</v>
      </c>
      <c r="B309" s="56" t="s">
        <v>17</v>
      </c>
      <c r="C309" s="56" t="s">
        <v>24</v>
      </c>
      <c r="D309" s="58">
        <v>0</v>
      </c>
      <c r="E309" s="58">
        <v>4</v>
      </c>
      <c r="F309" s="58">
        <v>0</v>
      </c>
      <c r="G309" s="58">
        <v>9</v>
      </c>
      <c r="H309" s="56" t="s">
        <v>17</v>
      </c>
      <c r="I309" s="56" t="s">
        <v>25</v>
      </c>
      <c r="J309" s="56" t="s">
        <v>18</v>
      </c>
      <c r="K309" s="56" t="s">
        <v>17</v>
      </c>
      <c r="L309" s="56" t="s">
        <v>17</v>
      </c>
      <c r="M309" s="56" t="s">
        <v>17</v>
      </c>
      <c r="N309" s="56" t="s">
        <v>17</v>
      </c>
      <c r="O309" s="56" t="s">
        <v>17</v>
      </c>
      <c r="P309" s="56" t="s">
        <v>17</v>
      </c>
      <c r="Q309" s="56" t="s">
        <v>17</v>
      </c>
      <c r="R309" s="57" t="s">
        <v>202</v>
      </c>
      <c r="S309" s="58" t="s">
        <v>53</v>
      </c>
      <c r="T309" s="59"/>
      <c r="U309" s="59"/>
      <c r="V309" s="60">
        <f>V310+V311+V312+V313</f>
        <v>750.59999999999991</v>
      </c>
      <c r="W309" s="96"/>
      <c r="X309" s="59"/>
      <c r="Y309" s="59"/>
      <c r="Z309" s="60">
        <f t="shared" si="21"/>
        <v>750.59999999999991</v>
      </c>
      <c r="AA309" s="58">
        <v>2017</v>
      </c>
      <c r="AB309" s="41"/>
      <c r="AC309" s="109"/>
      <c r="AD309" s="38"/>
      <c r="AE309" s="39"/>
      <c r="AF309" s="39"/>
    </row>
    <row r="310" spans="1:32" s="52" customFormat="1" ht="45" x14ac:dyDescent="0.25">
      <c r="A310" s="56" t="s">
        <v>17</v>
      </c>
      <c r="B310" s="56" t="s">
        <v>17</v>
      </c>
      <c r="C310" s="56" t="s">
        <v>24</v>
      </c>
      <c r="D310" s="58">
        <v>0</v>
      </c>
      <c r="E310" s="58">
        <v>4</v>
      </c>
      <c r="F310" s="58">
        <v>0</v>
      </c>
      <c r="G310" s="58">
        <v>9</v>
      </c>
      <c r="H310" s="56" t="s">
        <v>17</v>
      </c>
      <c r="I310" s="56" t="s">
        <v>25</v>
      </c>
      <c r="J310" s="56" t="s">
        <v>18</v>
      </c>
      <c r="K310" s="56" t="s">
        <v>17</v>
      </c>
      <c r="L310" s="56" t="s">
        <v>27</v>
      </c>
      <c r="M310" s="56" t="s">
        <v>161</v>
      </c>
      <c r="N310" s="56" t="s">
        <v>17</v>
      </c>
      <c r="O310" s="56" t="s">
        <v>27</v>
      </c>
      <c r="P310" s="56" t="s">
        <v>28</v>
      </c>
      <c r="Q310" s="56" t="s">
        <v>184</v>
      </c>
      <c r="R310" s="57" t="s">
        <v>202</v>
      </c>
      <c r="S310" s="58" t="s">
        <v>53</v>
      </c>
      <c r="T310" s="59"/>
      <c r="U310" s="59"/>
      <c r="V310" s="59">
        <v>177.7</v>
      </c>
      <c r="W310" s="96"/>
      <c r="X310" s="59"/>
      <c r="Y310" s="59"/>
      <c r="Z310" s="60">
        <f t="shared" si="21"/>
        <v>177.7</v>
      </c>
      <c r="AA310" s="58">
        <v>2017</v>
      </c>
      <c r="AB310" s="41"/>
      <c r="AC310" s="109"/>
      <c r="AD310" s="38"/>
      <c r="AE310" s="39"/>
      <c r="AF310" s="39"/>
    </row>
    <row r="311" spans="1:32" s="52" customFormat="1" ht="45" x14ac:dyDescent="0.25">
      <c r="A311" s="56" t="s">
        <v>17</v>
      </c>
      <c r="B311" s="56" t="s">
        <v>17</v>
      </c>
      <c r="C311" s="56" t="s">
        <v>24</v>
      </c>
      <c r="D311" s="58">
        <v>0</v>
      </c>
      <c r="E311" s="58">
        <v>4</v>
      </c>
      <c r="F311" s="58">
        <v>0</v>
      </c>
      <c r="G311" s="58">
        <v>9</v>
      </c>
      <c r="H311" s="56" t="s">
        <v>17</v>
      </c>
      <c r="I311" s="56" t="s">
        <v>25</v>
      </c>
      <c r="J311" s="56" t="s">
        <v>18</v>
      </c>
      <c r="K311" s="56" t="s">
        <v>17</v>
      </c>
      <c r="L311" s="56" t="s">
        <v>27</v>
      </c>
      <c r="M311" s="56" t="s">
        <v>161</v>
      </c>
      <c r="N311" s="56" t="s">
        <v>17</v>
      </c>
      <c r="O311" s="56" t="s">
        <v>27</v>
      </c>
      <c r="P311" s="56" t="s">
        <v>28</v>
      </c>
      <c r="Q311" s="56" t="s">
        <v>191</v>
      </c>
      <c r="R311" s="57" t="s">
        <v>202</v>
      </c>
      <c r="S311" s="58" t="s">
        <v>53</v>
      </c>
      <c r="T311" s="59"/>
      <c r="U311" s="59"/>
      <c r="V311" s="59">
        <v>232.7</v>
      </c>
      <c r="W311" s="96"/>
      <c r="X311" s="59"/>
      <c r="Y311" s="59"/>
      <c r="Z311" s="60">
        <f t="shared" si="21"/>
        <v>232.7</v>
      </c>
      <c r="AA311" s="58">
        <v>2017</v>
      </c>
      <c r="AB311" s="41"/>
      <c r="AC311" s="109"/>
      <c r="AD311" s="38"/>
      <c r="AE311" s="39"/>
      <c r="AF311" s="39"/>
    </row>
    <row r="312" spans="1:32" s="52" customFormat="1" ht="45" x14ac:dyDescent="0.25">
      <c r="A312" s="56" t="s">
        <v>17</v>
      </c>
      <c r="B312" s="56" t="s">
        <v>17</v>
      </c>
      <c r="C312" s="56" t="s">
        <v>24</v>
      </c>
      <c r="D312" s="58">
        <v>0</v>
      </c>
      <c r="E312" s="58">
        <v>4</v>
      </c>
      <c r="F312" s="58">
        <v>0</v>
      </c>
      <c r="G312" s="58">
        <v>9</v>
      </c>
      <c r="H312" s="56" t="s">
        <v>17</v>
      </c>
      <c r="I312" s="56" t="s">
        <v>25</v>
      </c>
      <c r="J312" s="56" t="s">
        <v>18</v>
      </c>
      <c r="K312" s="56" t="s">
        <v>17</v>
      </c>
      <c r="L312" s="56" t="s">
        <v>27</v>
      </c>
      <c r="M312" s="56" t="s">
        <v>18</v>
      </c>
      <c r="N312" s="56" t="s">
        <v>17</v>
      </c>
      <c r="O312" s="56" t="s">
        <v>26</v>
      </c>
      <c r="P312" s="56" t="s">
        <v>28</v>
      </c>
      <c r="Q312" s="56" t="s">
        <v>162</v>
      </c>
      <c r="R312" s="57" t="s">
        <v>202</v>
      </c>
      <c r="S312" s="58" t="s">
        <v>53</v>
      </c>
      <c r="T312" s="59"/>
      <c r="U312" s="59"/>
      <c r="V312" s="59">
        <v>40</v>
      </c>
      <c r="W312" s="96"/>
      <c r="X312" s="59"/>
      <c r="Y312" s="59"/>
      <c r="Z312" s="60">
        <f t="shared" si="21"/>
        <v>40</v>
      </c>
      <c r="AA312" s="58">
        <v>2017</v>
      </c>
      <c r="AB312" s="41"/>
      <c r="AC312" s="109"/>
      <c r="AD312" s="38"/>
      <c r="AE312" s="39"/>
      <c r="AF312" s="39"/>
    </row>
    <row r="313" spans="1:32" s="52" customFormat="1" ht="45" x14ac:dyDescent="0.25">
      <c r="A313" s="56" t="s">
        <v>17</v>
      </c>
      <c r="B313" s="56" t="s">
        <v>17</v>
      </c>
      <c r="C313" s="56" t="s">
        <v>24</v>
      </c>
      <c r="D313" s="58">
        <v>0</v>
      </c>
      <c r="E313" s="58">
        <v>4</v>
      </c>
      <c r="F313" s="58">
        <v>0</v>
      </c>
      <c r="G313" s="58">
        <v>9</v>
      </c>
      <c r="H313" s="56" t="s">
        <v>17</v>
      </c>
      <c r="I313" s="56" t="s">
        <v>25</v>
      </c>
      <c r="J313" s="56" t="s">
        <v>18</v>
      </c>
      <c r="K313" s="56" t="s">
        <v>17</v>
      </c>
      <c r="L313" s="56" t="s">
        <v>27</v>
      </c>
      <c r="M313" s="56" t="s">
        <v>161</v>
      </c>
      <c r="N313" s="56" t="s">
        <v>17</v>
      </c>
      <c r="O313" s="56" t="s">
        <v>27</v>
      </c>
      <c r="P313" s="56" t="s">
        <v>28</v>
      </c>
      <c r="Q313" s="56" t="s">
        <v>192</v>
      </c>
      <c r="R313" s="57" t="s">
        <v>202</v>
      </c>
      <c r="S313" s="58" t="s">
        <v>53</v>
      </c>
      <c r="T313" s="59"/>
      <c r="U313" s="59"/>
      <c r="V313" s="59">
        <v>300.2</v>
      </c>
      <c r="W313" s="96"/>
      <c r="X313" s="59"/>
      <c r="Y313" s="59"/>
      <c r="Z313" s="60">
        <f t="shared" si="21"/>
        <v>300.2</v>
      </c>
      <c r="AA313" s="58">
        <v>2017</v>
      </c>
      <c r="AB313" s="41"/>
      <c r="AC313" s="109"/>
      <c r="AD313" s="38"/>
      <c r="AE313" s="39"/>
      <c r="AF313" s="39"/>
    </row>
    <row r="314" spans="1:32" s="52" customFormat="1" ht="60" x14ac:dyDescent="0.2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17" t="s">
        <v>193</v>
      </c>
      <c r="S314" s="15" t="s">
        <v>54</v>
      </c>
      <c r="T314" s="8"/>
      <c r="U314" s="8"/>
      <c r="V314" s="8">
        <v>0.5</v>
      </c>
      <c r="W314" s="92"/>
      <c r="X314" s="8"/>
      <c r="Y314" s="8"/>
      <c r="Z314" s="5">
        <f t="shared" si="21"/>
        <v>0.5</v>
      </c>
      <c r="AA314" s="15">
        <v>2017</v>
      </c>
      <c r="AB314" s="41"/>
      <c r="AC314" s="109"/>
      <c r="AD314" s="38"/>
      <c r="AE314" s="39"/>
      <c r="AF314" s="39"/>
    </row>
    <row r="315" spans="1:32" s="52" customFormat="1" ht="45" x14ac:dyDescent="0.25">
      <c r="A315" s="56" t="s">
        <v>17</v>
      </c>
      <c r="B315" s="56" t="s">
        <v>17</v>
      </c>
      <c r="C315" s="56" t="s">
        <v>24</v>
      </c>
      <c r="D315" s="58">
        <v>0</v>
      </c>
      <c r="E315" s="58">
        <v>4</v>
      </c>
      <c r="F315" s="58">
        <v>0</v>
      </c>
      <c r="G315" s="58">
        <v>9</v>
      </c>
      <c r="H315" s="56" t="s">
        <v>17</v>
      </c>
      <c r="I315" s="56" t="s">
        <v>25</v>
      </c>
      <c r="J315" s="56" t="s">
        <v>18</v>
      </c>
      <c r="K315" s="56" t="s">
        <v>17</v>
      </c>
      <c r="L315" s="56" t="s">
        <v>17</v>
      </c>
      <c r="M315" s="56" t="s">
        <v>17</v>
      </c>
      <c r="N315" s="56" t="s">
        <v>17</v>
      </c>
      <c r="O315" s="56" t="s">
        <v>17</v>
      </c>
      <c r="P315" s="56" t="s">
        <v>17</v>
      </c>
      <c r="Q315" s="56" t="s">
        <v>17</v>
      </c>
      <c r="R315" s="57" t="s">
        <v>203</v>
      </c>
      <c r="S315" s="58" t="s">
        <v>53</v>
      </c>
      <c r="T315" s="59"/>
      <c r="U315" s="59"/>
      <c r="V315" s="60">
        <f>V316+V317+V318</f>
        <v>473.2</v>
      </c>
      <c r="W315" s="96"/>
      <c r="X315" s="59"/>
      <c r="Y315" s="59"/>
      <c r="Z315" s="60">
        <f t="shared" si="21"/>
        <v>473.2</v>
      </c>
      <c r="AA315" s="58">
        <v>2017</v>
      </c>
      <c r="AB315" s="41"/>
      <c r="AC315" s="109"/>
      <c r="AD315" s="38"/>
      <c r="AE315" s="39"/>
      <c r="AF315" s="39"/>
    </row>
    <row r="316" spans="1:32" s="52" customFormat="1" ht="45" x14ac:dyDescent="0.25">
      <c r="A316" s="56" t="s">
        <v>17</v>
      </c>
      <c r="B316" s="56" t="s">
        <v>17</v>
      </c>
      <c r="C316" s="56" t="s">
        <v>24</v>
      </c>
      <c r="D316" s="58">
        <v>0</v>
      </c>
      <c r="E316" s="58">
        <v>4</v>
      </c>
      <c r="F316" s="58">
        <v>0</v>
      </c>
      <c r="G316" s="58">
        <v>9</v>
      </c>
      <c r="H316" s="56" t="s">
        <v>17</v>
      </c>
      <c r="I316" s="56" t="s">
        <v>25</v>
      </c>
      <c r="J316" s="56" t="s">
        <v>18</v>
      </c>
      <c r="K316" s="56" t="s">
        <v>17</v>
      </c>
      <c r="L316" s="56" t="s">
        <v>27</v>
      </c>
      <c r="M316" s="56" t="s">
        <v>161</v>
      </c>
      <c r="N316" s="56" t="s">
        <v>17</v>
      </c>
      <c r="O316" s="56" t="s">
        <v>27</v>
      </c>
      <c r="P316" s="56" t="s">
        <v>28</v>
      </c>
      <c r="Q316" s="56" t="s">
        <v>184</v>
      </c>
      <c r="R316" s="57" t="s">
        <v>203</v>
      </c>
      <c r="S316" s="58" t="s">
        <v>53</v>
      </c>
      <c r="T316" s="59"/>
      <c r="U316" s="59"/>
      <c r="V316" s="59">
        <v>178.9</v>
      </c>
      <c r="W316" s="96"/>
      <c r="X316" s="59"/>
      <c r="Y316" s="59"/>
      <c r="Z316" s="60">
        <f t="shared" si="21"/>
        <v>178.9</v>
      </c>
      <c r="AA316" s="58">
        <v>2017</v>
      </c>
      <c r="AB316" s="41"/>
      <c r="AC316" s="109"/>
      <c r="AD316" s="38"/>
      <c r="AE316" s="39"/>
      <c r="AF316" s="39"/>
    </row>
    <row r="317" spans="1:32" s="52" customFormat="1" ht="45" x14ac:dyDescent="0.25">
      <c r="A317" s="56" t="s">
        <v>17</v>
      </c>
      <c r="B317" s="56" t="s">
        <v>17</v>
      </c>
      <c r="C317" s="56" t="s">
        <v>24</v>
      </c>
      <c r="D317" s="58">
        <v>0</v>
      </c>
      <c r="E317" s="58">
        <v>4</v>
      </c>
      <c r="F317" s="58">
        <v>0</v>
      </c>
      <c r="G317" s="58">
        <v>9</v>
      </c>
      <c r="H317" s="56" t="s">
        <v>17</v>
      </c>
      <c r="I317" s="56" t="s">
        <v>25</v>
      </c>
      <c r="J317" s="56" t="s">
        <v>18</v>
      </c>
      <c r="K317" s="56" t="s">
        <v>17</v>
      </c>
      <c r="L317" s="56" t="s">
        <v>27</v>
      </c>
      <c r="M317" s="56" t="s">
        <v>161</v>
      </c>
      <c r="N317" s="56" t="s">
        <v>17</v>
      </c>
      <c r="O317" s="56" t="s">
        <v>27</v>
      </c>
      <c r="P317" s="56" t="s">
        <v>28</v>
      </c>
      <c r="Q317" s="56" t="s">
        <v>191</v>
      </c>
      <c r="R317" s="57" t="s">
        <v>203</v>
      </c>
      <c r="S317" s="58" t="s">
        <v>53</v>
      </c>
      <c r="T317" s="59"/>
      <c r="U317" s="59"/>
      <c r="V317" s="59">
        <v>105</v>
      </c>
      <c r="W317" s="96"/>
      <c r="X317" s="59"/>
      <c r="Y317" s="59"/>
      <c r="Z317" s="60">
        <f t="shared" si="21"/>
        <v>105</v>
      </c>
      <c r="AA317" s="58">
        <v>2017</v>
      </c>
      <c r="AB317" s="41"/>
      <c r="AC317" s="109"/>
      <c r="AD317" s="38"/>
      <c r="AE317" s="39"/>
      <c r="AF317" s="39"/>
    </row>
    <row r="318" spans="1:32" s="52" customFormat="1" ht="45" x14ac:dyDescent="0.25">
      <c r="A318" s="56" t="s">
        <v>17</v>
      </c>
      <c r="B318" s="56" t="s">
        <v>17</v>
      </c>
      <c r="C318" s="56" t="s">
        <v>24</v>
      </c>
      <c r="D318" s="58">
        <v>0</v>
      </c>
      <c r="E318" s="58">
        <v>4</v>
      </c>
      <c r="F318" s="58">
        <v>0</v>
      </c>
      <c r="G318" s="58">
        <v>9</v>
      </c>
      <c r="H318" s="56" t="s">
        <v>17</v>
      </c>
      <c r="I318" s="56" t="s">
        <v>25</v>
      </c>
      <c r="J318" s="56" t="s">
        <v>18</v>
      </c>
      <c r="K318" s="56" t="s">
        <v>17</v>
      </c>
      <c r="L318" s="56" t="s">
        <v>27</v>
      </c>
      <c r="M318" s="56" t="s">
        <v>161</v>
      </c>
      <c r="N318" s="56" t="s">
        <v>17</v>
      </c>
      <c r="O318" s="56" t="s">
        <v>27</v>
      </c>
      <c r="P318" s="56" t="s">
        <v>28</v>
      </c>
      <c r="Q318" s="56" t="s">
        <v>192</v>
      </c>
      <c r="R318" s="57" t="s">
        <v>203</v>
      </c>
      <c r="S318" s="58" t="s">
        <v>53</v>
      </c>
      <c r="T318" s="59"/>
      <c r="U318" s="59"/>
      <c r="V318" s="59">
        <v>189.3</v>
      </c>
      <c r="W318" s="96"/>
      <c r="X318" s="59"/>
      <c r="Y318" s="59"/>
      <c r="Z318" s="60">
        <f t="shared" si="21"/>
        <v>189.3</v>
      </c>
      <c r="AA318" s="58">
        <v>2017</v>
      </c>
      <c r="AB318" s="41"/>
      <c r="AC318" s="109"/>
      <c r="AD318" s="38"/>
      <c r="AE318" s="39"/>
      <c r="AF318" s="39"/>
    </row>
    <row r="319" spans="1:32" s="52" customFormat="1" ht="30" x14ac:dyDescent="0.2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17" t="s">
        <v>205</v>
      </c>
      <c r="S319" s="15" t="s">
        <v>6</v>
      </c>
      <c r="T319" s="8"/>
      <c r="U319" s="8"/>
      <c r="V319" s="8">
        <v>176</v>
      </c>
      <c r="W319" s="92"/>
      <c r="X319" s="8"/>
      <c r="Y319" s="8"/>
      <c r="Z319" s="5">
        <f t="shared" si="21"/>
        <v>176</v>
      </c>
      <c r="AA319" s="15">
        <v>2017</v>
      </c>
      <c r="AB319" s="41"/>
      <c r="AC319" s="109"/>
      <c r="AD319" s="38"/>
      <c r="AE319" s="39"/>
      <c r="AF319" s="39"/>
    </row>
    <row r="320" spans="1:32" s="52" customFormat="1" ht="45" x14ac:dyDescent="0.25">
      <c r="A320" s="56" t="s">
        <v>17</v>
      </c>
      <c r="B320" s="56" t="s">
        <v>17</v>
      </c>
      <c r="C320" s="56" t="s">
        <v>24</v>
      </c>
      <c r="D320" s="58">
        <v>0</v>
      </c>
      <c r="E320" s="58">
        <v>4</v>
      </c>
      <c r="F320" s="58">
        <v>0</v>
      </c>
      <c r="G320" s="58">
        <v>9</v>
      </c>
      <c r="H320" s="56" t="s">
        <v>17</v>
      </c>
      <c r="I320" s="56" t="s">
        <v>25</v>
      </c>
      <c r="J320" s="56" t="s">
        <v>18</v>
      </c>
      <c r="K320" s="56" t="s">
        <v>17</v>
      </c>
      <c r="L320" s="56" t="s">
        <v>17</v>
      </c>
      <c r="M320" s="56" t="s">
        <v>17</v>
      </c>
      <c r="N320" s="56" t="s">
        <v>17</v>
      </c>
      <c r="O320" s="56" t="s">
        <v>17</v>
      </c>
      <c r="P320" s="56" t="s">
        <v>17</v>
      </c>
      <c r="Q320" s="56" t="s">
        <v>17</v>
      </c>
      <c r="R320" s="57" t="s">
        <v>204</v>
      </c>
      <c r="S320" s="58" t="s">
        <v>53</v>
      </c>
      <c r="T320" s="59"/>
      <c r="U320" s="59"/>
      <c r="V320" s="60">
        <f>V321+V322+V323</f>
        <v>994.9</v>
      </c>
      <c r="W320" s="96"/>
      <c r="X320" s="59"/>
      <c r="Y320" s="59"/>
      <c r="Z320" s="60">
        <f t="shared" si="21"/>
        <v>994.9</v>
      </c>
      <c r="AA320" s="58">
        <v>2017</v>
      </c>
      <c r="AB320" s="41"/>
      <c r="AC320" s="109"/>
      <c r="AD320" s="38"/>
      <c r="AE320" s="39"/>
      <c r="AF320" s="39"/>
    </row>
    <row r="321" spans="1:32" s="52" customFormat="1" ht="45" x14ac:dyDescent="0.25">
      <c r="A321" s="56" t="s">
        <v>17</v>
      </c>
      <c r="B321" s="56" t="s">
        <v>17</v>
      </c>
      <c r="C321" s="56" t="s">
        <v>24</v>
      </c>
      <c r="D321" s="58">
        <v>0</v>
      </c>
      <c r="E321" s="58">
        <v>4</v>
      </c>
      <c r="F321" s="58">
        <v>0</v>
      </c>
      <c r="G321" s="58">
        <v>9</v>
      </c>
      <c r="H321" s="56" t="s">
        <v>17</v>
      </c>
      <c r="I321" s="56" t="s">
        <v>25</v>
      </c>
      <c r="J321" s="56" t="s">
        <v>18</v>
      </c>
      <c r="K321" s="56" t="s">
        <v>17</v>
      </c>
      <c r="L321" s="56" t="s">
        <v>27</v>
      </c>
      <c r="M321" s="56" t="s">
        <v>161</v>
      </c>
      <c r="N321" s="56" t="s">
        <v>17</v>
      </c>
      <c r="O321" s="56" t="s">
        <v>27</v>
      </c>
      <c r="P321" s="56" t="s">
        <v>28</v>
      </c>
      <c r="Q321" s="56" t="s">
        <v>184</v>
      </c>
      <c r="R321" s="57" t="s">
        <v>204</v>
      </c>
      <c r="S321" s="58" t="s">
        <v>53</v>
      </c>
      <c r="T321" s="59"/>
      <c r="U321" s="59"/>
      <c r="V321" s="59">
        <v>447</v>
      </c>
      <c r="W321" s="96"/>
      <c r="X321" s="59"/>
      <c r="Y321" s="59"/>
      <c r="Z321" s="60">
        <f t="shared" si="21"/>
        <v>447</v>
      </c>
      <c r="AA321" s="58">
        <v>2017</v>
      </c>
      <c r="AB321" s="41"/>
      <c r="AC321" s="109"/>
      <c r="AD321" s="38"/>
      <c r="AE321" s="39"/>
      <c r="AF321" s="39"/>
    </row>
    <row r="322" spans="1:32" s="52" customFormat="1" ht="45" x14ac:dyDescent="0.25">
      <c r="A322" s="56" t="s">
        <v>17</v>
      </c>
      <c r="B322" s="56" t="s">
        <v>17</v>
      </c>
      <c r="C322" s="56" t="s">
        <v>24</v>
      </c>
      <c r="D322" s="58">
        <v>0</v>
      </c>
      <c r="E322" s="58">
        <v>4</v>
      </c>
      <c r="F322" s="58">
        <v>0</v>
      </c>
      <c r="G322" s="58">
        <v>9</v>
      </c>
      <c r="H322" s="56" t="s">
        <v>17</v>
      </c>
      <c r="I322" s="56" t="s">
        <v>25</v>
      </c>
      <c r="J322" s="56" t="s">
        <v>18</v>
      </c>
      <c r="K322" s="56" t="s">
        <v>17</v>
      </c>
      <c r="L322" s="56" t="s">
        <v>27</v>
      </c>
      <c r="M322" s="56" t="s">
        <v>161</v>
      </c>
      <c r="N322" s="56" t="s">
        <v>17</v>
      </c>
      <c r="O322" s="56" t="s">
        <v>27</v>
      </c>
      <c r="P322" s="56" t="s">
        <v>28</v>
      </c>
      <c r="Q322" s="56" t="s">
        <v>191</v>
      </c>
      <c r="R322" s="57" t="s">
        <v>204</v>
      </c>
      <c r="S322" s="58" t="s">
        <v>53</v>
      </c>
      <c r="T322" s="59"/>
      <c r="U322" s="59"/>
      <c r="V322" s="59">
        <v>150</v>
      </c>
      <c r="W322" s="96"/>
      <c r="X322" s="59"/>
      <c r="Y322" s="59"/>
      <c r="Z322" s="60">
        <f t="shared" si="21"/>
        <v>150</v>
      </c>
      <c r="AA322" s="58">
        <v>2017</v>
      </c>
      <c r="AB322" s="41"/>
      <c r="AC322" s="109"/>
      <c r="AD322" s="38"/>
      <c r="AE322" s="39"/>
      <c r="AF322" s="39"/>
    </row>
    <row r="323" spans="1:32" s="52" customFormat="1" ht="45" x14ac:dyDescent="0.25">
      <c r="A323" s="56" t="s">
        <v>17</v>
      </c>
      <c r="B323" s="56" t="s">
        <v>17</v>
      </c>
      <c r="C323" s="56" t="s">
        <v>24</v>
      </c>
      <c r="D323" s="58">
        <v>0</v>
      </c>
      <c r="E323" s="58">
        <v>4</v>
      </c>
      <c r="F323" s="58">
        <v>0</v>
      </c>
      <c r="G323" s="58">
        <v>9</v>
      </c>
      <c r="H323" s="56" t="s">
        <v>17</v>
      </c>
      <c r="I323" s="56" t="s">
        <v>25</v>
      </c>
      <c r="J323" s="56" t="s">
        <v>18</v>
      </c>
      <c r="K323" s="56" t="s">
        <v>17</v>
      </c>
      <c r="L323" s="56" t="s">
        <v>27</v>
      </c>
      <c r="M323" s="56" t="s">
        <v>161</v>
      </c>
      <c r="N323" s="56" t="s">
        <v>17</v>
      </c>
      <c r="O323" s="56" t="s">
        <v>27</v>
      </c>
      <c r="P323" s="56" t="s">
        <v>28</v>
      </c>
      <c r="Q323" s="56" t="s">
        <v>192</v>
      </c>
      <c r="R323" s="57" t="s">
        <v>204</v>
      </c>
      <c r="S323" s="58" t="s">
        <v>53</v>
      </c>
      <c r="T323" s="59"/>
      <c r="U323" s="59"/>
      <c r="V323" s="59">
        <v>397.9</v>
      </c>
      <c r="W323" s="96"/>
      <c r="X323" s="59"/>
      <c r="Y323" s="59"/>
      <c r="Z323" s="60">
        <f t="shared" si="21"/>
        <v>397.9</v>
      </c>
      <c r="AA323" s="58">
        <v>2017</v>
      </c>
      <c r="AB323" s="41"/>
      <c r="AC323" s="109"/>
      <c r="AD323" s="38"/>
      <c r="AE323" s="39"/>
      <c r="AF323" s="39"/>
    </row>
    <row r="324" spans="1:32" s="52" customFormat="1" ht="60" x14ac:dyDescent="0.2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17" t="s">
        <v>193</v>
      </c>
      <c r="S324" s="15" t="s">
        <v>54</v>
      </c>
      <c r="T324" s="8"/>
      <c r="U324" s="8"/>
      <c r="V324" s="8">
        <v>0.6</v>
      </c>
      <c r="W324" s="92"/>
      <c r="X324" s="8"/>
      <c r="Y324" s="8"/>
      <c r="Z324" s="5">
        <f t="shared" si="21"/>
        <v>0.6</v>
      </c>
      <c r="AA324" s="15">
        <v>2017</v>
      </c>
      <c r="AB324" s="41"/>
      <c r="AC324" s="109"/>
      <c r="AD324" s="38"/>
      <c r="AE324" s="39"/>
      <c r="AF324" s="39"/>
    </row>
    <row r="325" spans="1:32" s="52" customFormat="1" ht="45" x14ac:dyDescent="0.25">
      <c r="A325" s="56" t="s">
        <v>17</v>
      </c>
      <c r="B325" s="56" t="s">
        <v>17</v>
      </c>
      <c r="C325" s="56" t="s">
        <v>29</v>
      </c>
      <c r="D325" s="58">
        <v>0</v>
      </c>
      <c r="E325" s="58">
        <v>4</v>
      </c>
      <c r="F325" s="58">
        <v>0</v>
      </c>
      <c r="G325" s="58">
        <v>9</v>
      </c>
      <c r="H325" s="56" t="s">
        <v>17</v>
      </c>
      <c r="I325" s="56" t="s">
        <v>25</v>
      </c>
      <c r="J325" s="56" t="s">
        <v>18</v>
      </c>
      <c r="K325" s="56" t="s">
        <v>17</v>
      </c>
      <c r="L325" s="56" t="s">
        <v>17</v>
      </c>
      <c r="M325" s="56" t="s">
        <v>17</v>
      </c>
      <c r="N325" s="56" t="s">
        <v>17</v>
      </c>
      <c r="O325" s="56" t="s">
        <v>17</v>
      </c>
      <c r="P325" s="56" t="s">
        <v>17</v>
      </c>
      <c r="Q325" s="56" t="s">
        <v>17</v>
      </c>
      <c r="R325" s="57" t="s">
        <v>206</v>
      </c>
      <c r="S325" s="58" t="s">
        <v>53</v>
      </c>
      <c r="T325" s="59"/>
      <c r="U325" s="59"/>
      <c r="V325" s="60">
        <f>V326+V327+V328</f>
        <v>681.8</v>
      </c>
      <c r="W325" s="96"/>
      <c r="X325" s="59"/>
      <c r="Y325" s="59"/>
      <c r="Z325" s="60">
        <f t="shared" si="21"/>
        <v>681.8</v>
      </c>
      <c r="AA325" s="58">
        <v>2017</v>
      </c>
      <c r="AB325" s="41"/>
      <c r="AC325" s="109"/>
      <c r="AD325" s="38"/>
      <c r="AE325" s="39"/>
      <c r="AF325" s="39"/>
    </row>
    <row r="326" spans="1:32" s="52" customFormat="1" ht="45" x14ac:dyDescent="0.25">
      <c r="A326" s="56" t="s">
        <v>17</v>
      </c>
      <c r="B326" s="56" t="s">
        <v>17</v>
      </c>
      <c r="C326" s="56" t="s">
        <v>29</v>
      </c>
      <c r="D326" s="58">
        <v>0</v>
      </c>
      <c r="E326" s="58">
        <v>4</v>
      </c>
      <c r="F326" s="58">
        <v>0</v>
      </c>
      <c r="G326" s="58">
        <v>9</v>
      </c>
      <c r="H326" s="56" t="s">
        <v>17</v>
      </c>
      <c r="I326" s="56" t="s">
        <v>25</v>
      </c>
      <c r="J326" s="56" t="s">
        <v>18</v>
      </c>
      <c r="K326" s="56" t="s">
        <v>17</v>
      </c>
      <c r="L326" s="56" t="s">
        <v>27</v>
      </c>
      <c r="M326" s="56" t="s">
        <v>161</v>
      </c>
      <c r="N326" s="56" t="s">
        <v>17</v>
      </c>
      <c r="O326" s="56" t="s">
        <v>27</v>
      </c>
      <c r="P326" s="56" t="s">
        <v>28</v>
      </c>
      <c r="Q326" s="56" t="s">
        <v>184</v>
      </c>
      <c r="R326" s="57" t="s">
        <v>206</v>
      </c>
      <c r="S326" s="58" t="s">
        <v>53</v>
      </c>
      <c r="T326" s="59"/>
      <c r="U326" s="59"/>
      <c r="V326" s="59">
        <v>249.1</v>
      </c>
      <c r="W326" s="96"/>
      <c r="X326" s="59"/>
      <c r="Y326" s="59"/>
      <c r="Z326" s="60">
        <f t="shared" si="21"/>
        <v>249.1</v>
      </c>
      <c r="AA326" s="58">
        <v>2017</v>
      </c>
      <c r="AB326" s="41"/>
      <c r="AC326" s="109"/>
      <c r="AD326" s="38"/>
      <c r="AE326" s="39"/>
      <c r="AF326" s="39"/>
    </row>
    <row r="327" spans="1:32" s="52" customFormat="1" ht="45" x14ac:dyDescent="0.25">
      <c r="A327" s="56" t="s">
        <v>17</v>
      </c>
      <c r="B327" s="56" t="s">
        <v>17</v>
      </c>
      <c r="C327" s="56" t="s">
        <v>29</v>
      </c>
      <c r="D327" s="58">
        <v>0</v>
      </c>
      <c r="E327" s="58">
        <v>4</v>
      </c>
      <c r="F327" s="58">
        <v>0</v>
      </c>
      <c r="G327" s="58">
        <v>9</v>
      </c>
      <c r="H327" s="56" t="s">
        <v>17</v>
      </c>
      <c r="I327" s="56" t="s">
        <v>25</v>
      </c>
      <c r="J327" s="56" t="s">
        <v>18</v>
      </c>
      <c r="K327" s="56" t="s">
        <v>17</v>
      </c>
      <c r="L327" s="56" t="s">
        <v>27</v>
      </c>
      <c r="M327" s="56" t="s">
        <v>161</v>
      </c>
      <c r="N327" s="56" t="s">
        <v>17</v>
      </c>
      <c r="O327" s="56" t="s">
        <v>27</v>
      </c>
      <c r="P327" s="56" t="s">
        <v>28</v>
      </c>
      <c r="Q327" s="56" t="s">
        <v>191</v>
      </c>
      <c r="R327" s="57" t="s">
        <v>206</v>
      </c>
      <c r="S327" s="58" t="s">
        <v>53</v>
      </c>
      <c r="T327" s="59"/>
      <c r="U327" s="59"/>
      <c r="V327" s="59">
        <v>160</v>
      </c>
      <c r="W327" s="96"/>
      <c r="X327" s="59"/>
      <c r="Y327" s="59"/>
      <c r="Z327" s="60">
        <f t="shared" si="21"/>
        <v>160</v>
      </c>
      <c r="AA327" s="58">
        <v>2017</v>
      </c>
      <c r="AB327" s="41"/>
      <c r="AC327" s="109"/>
      <c r="AD327" s="38"/>
      <c r="AE327" s="39"/>
      <c r="AF327" s="39"/>
    </row>
    <row r="328" spans="1:32" s="52" customFormat="1" ht="45" x14ac:dyDescent="0.25">
      <c r="A328" s="56" t="s">
        <v>17</v>
      </c>
      <c r="B328" s="56" t="s">
        <v>17</v>
      </c>
      <c r="C328" s="56" t="s">
        <v>29</v>
      </c>
      <c r="D328" s="58">
        <v>0</v>
      </c>
      <c r="E328" s="58">
        <v>4</v>
      </c>
      <c r="F328" s="58">
        <v>0</v>
      </c>
      <c r="G328" s="58">
        <v>9</v>
      </c>
      <c r="H328" s="56" t="s">
        <v>17</v>
      </c>
      <c r="I328" s="56" t="s">
        <v>25</v>
      </c>
      <c r="J328" s="56" t="s">
        <v>18</v>
      </c>
      <c r="K328" s="56" t="s">
        <v>17</v>
      </c>
      <c r="L328" s="56" t="s">
        <v>27</v>
      </c>
      <c r="M328" s="56" t="s">
        <v>161</v>
      </c>
      <c r="N328" s="56" t="s">
        <v>17</v>
      </c>
      <c r="O328" s="56" t="s">
        <v>27</v>
      </c>
      <c r="P328" s="56" t="s">
        <v>28</v>
      </c>
      <c r="Q328" s="56" t="s">
        <v>192</v>
      </c>
      <c r="R328" s="57" t="s">
        <v>206</v>
      </c>
      <c r="S328" s="58" t="s">
        <v>53</v>
      </c>
      <c r="T328" s="59"/>
      <c r="U328" s="59"/>
      <c r="V328" s="59">
        <v>272.7</v>
      </c>
      <c r="W328" s="96"/>
      <c r="X328" s="59"/>
      <c r="Y328" s="59"/>
      <c r="Z328" s="60">
        <f t="shared" si="21"/>
        <v>272.7</v>
      </c>
      <c r="AA328" s="58">
        <v>2017</v>
      </c>
      <c r="AB328" s="41"/>
      <c r="AC328" s="109"/>
      <c r="AD328" s="38"/>
      <c r="AE328" s="39"/>
      <c r="AF328" s="39"/>
    </row>
    <row r="329" spans="1:32" s="52" customFormat="1" ht="30" x14ac:dyDescent="0.2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17" t="s">
        <v>208</v>
      </c>
      <c r="S329" s="15" t="s">
        <v>54</v>
      </c>
      <c r="T329" s="8"/>
      <c r="U329" s="8"/>
      <c r="V329" s="8">
        <v>1</v>
      </c>
      <c r="W329" s="92"/>
      <c r="X329" s="8"/>
      <c r="Y329" s="8"/>
      <c r="Z329" s="5">
        <f t="shared" si="21"/>
        <v>1</v>
      </c>
      <c r="AA329" s="15">
        <v>2017</v>
      </c>
      <c r="AB329" s="41"/>
      <c r="AC329" s="109"/>
      <c r="AD329" s="38"/>
      <c r="AE329" s="39"/>
      <c r="AF329" s="39"/>
    </row>
    <row r="330" spans="1:32" s="52" customFormat="1" ht="45" x14ac:dyDescent="0.25">
      <c r="A330" s="56" t="s">
        <v>17</v>
      </c>
      <c r="B330" s="56" t="s">
        <v>17</v>
      </c>
      <c r="C330" s="56" t="s">
        <v>29</v>
      </c>
      <c r="D330" s="58">
        <v>0</v>
      </c>
      <c r="E330" s="58">
        <v>4</v>
      </c>
      <c r="F330" s="58">
        <v>0</v>
      </c>
      <c r="G330" s="58">
        <v>9</v>
      </c>
      <c r="H330" s="56" t="s">
        <v>17</v>
      </c>
      <c r="I330" s="56" t="s">
        <v>25</v>
      </c>
      <c r="J330" s="56" t="s">
        <v>18</v>
      </c>
      <c r="K330" s="56" t="s">
        <v>17</v>
      </c>
      <c r="L330" s="56" t="s">
        <v>17</v>
      </c>
      <c r="M330" s="56" t="s">
        <v>17</v>
      </c>
      <c r="N330" s="56" t="s">
        <v>17</v>
      </c>
      <c r="O330" s="56" t="s">
        <v>17</v>
      </c>
      <c r="P330" s="56" t="s">
        <v>17</v>
      </c>
      <c r="Q330" s="56" t="s">
        <v>17</v>
      </c>
      <c r="R330" s="57" t="s">
        <v>207</v>
      </c>
      <c r="S330" s="58" t="s">
        <v>53</v>
      </c>
      <c r="T330" s="59"/>
      <c r="U330" s="59"/>
      <c r="V330" s="60">
        <f>V331+V332+V333</f>
        <v>1168.2</v>
      </c>
      <c r="W330" s="96"/>
      <c r="X330" s="59"/>
      <c r="Y330" s="59"/>
      <c r="Z330" s="60">
        <f t="shared" si="21"/>
        <v>1168.2</v>
      </c>
      <c r="AA330" s="58">
        <v>2017</v>
      </c>
      <c r="AB330" s="41"/>
      <c r="AC330" s="109"/>
      <c r="AD330" s="38"/>
      <c r="AE330" s="39"/>
      <c r="AF330" s="39"/>
    </row>
    <row r="331" spans="1:32" s="52" customFormat="1" ht="45" x14ac:dyDescent="0.25">
      <c r="A331" s="56" t="s">
        <v>17</v>
      </c>
      <c r="B331" s="56" t="s">
        <v>17</v>
      </c>
      <c r="C331" s="56" t="s">
        <v>29</v>
      </c>
      <c r="D331" s="58">
        <v>0</v>
      </c>
      <c r="E331" s="58">
        <v>4</v>
      </c>
      <c r="F331" s="58">
        <v>0</v>
      </c>
      <c r="G331" s="58">
        <v>9</v>
      </c>
      <c r="H331" s="56" t="s">
        <v>17</v>
      </c>
      <c r="I331" s="56" t="s">
        <v>25</v>
      </c>
      <c r="J331" s="56" t="s">
        <v>18</v>
      </c>
      <c r="K331" s="56" t="s">
        <v>17</v>
      </c>
      <c r="L331" s="56" t="s">
        <v>27</v>
      </c>
      <c r="M331" s="56" t="s">
        <v>161</v>
      </c>
      <c r="N331" s="56" t="s">
        <v>17</v>
      </c>
      <c r="O331" s="56" t="s">
        <v>27</v>
      </c>
      <c r="P331" s="56" t="s">
        <v>28</v>
      </c>
      <c r="Q331" s="56" t="s">
        <v>184</v>
      </c>
      <c r="R331" s="57" t="s">
        <v>207</v>
      </c>
      <c r="S331" s="58" t="s">
        <v>53</v>
      </c>
      <c r="T331" s="59"/>
      <c r="U331" s="59"/>
      <c r="V331" s="59">
        <v>500</v>
      </c>
      <c r="W331" s="96"/>
      <c r="X331" s="59"/>
      <c r="Y331" s="59"/>
      <c r="Z331" s="60">
        <f t="shared" si="21"/>
        <v>500</v>
      </c>
      <c r="AA331" s="58">
        <v>2017</v>
      </c>
      <c r="AB331" s="41"/>
      <c r="AC331" s="109"/>
      <c r="AD331" s="38"/>
      <c r="AE331" s="39"/>
      <c r="AF331" s="39"/>
    </row>
    <row r="332" spans="1:32" s="52" customFormat="1" ht="45" x14ac:dyDescent="0.25">
      <c r="A332" s="56" t="s">
        <v>17</v>
      </c>
      <c r="B332" s="56" t="s">
        <v>17</v>
      </c>
      <c r="C332" s="56" t="s">
        <v>29</v>
      </c>
      <c r="D332" s="58">
        <v>0</v>
      </c>
      <c r="E332" s="58">
        <v>4</v>
      </c>
      <c r="F332" s="58">
        <v>0</v>
      </c>
      <c r="G332" s="58">
        <v>9</v>
      </c>
      <c r="H332" s="56" t="s">
        <v>17</v>
      </c>
      <c r="I332" s="56" t="s">
        <v>25</v>
      </c>
      <c r="J332" s="56" t="s">
        <v>18</v>
      </c>
      <c r="K332" s="56" t="s">
        <v>17</v>
      </c>
      <c r="L332" s="56" t="s">
        <v>27</v>
      </c>
      <c r="M332" s="56" t="s">
        <v>161</v>
      </c>
      <c r="N332" s="56" t="s">
        <v>17</v>
      </c>
      <c r="O332" s="56" t="s">
        <v>27</v>
      </c>
      <c r="P332" s="56" t="s">
        <v>28</v>
      </c>
      <c r="Q332" s="56" t="s">
        <v>191</v>
      </c>
      <c r="R332" s="57" t="s">
        <v>207</v>
      </c>
      <c r="S332" s="58" t="s">
        <v>53</v>
      </c>
      <c r="T332" s="59"/>
      <c r="U332" s="59"/>
      <c r="V332" s="59">
        <v>268.2</v>
      </c>
      <c r="W332" s="96"/>
      <c r="X332" s="59"/>
      <c r="Y332" s="59"/>
      <c r="Z332" s="60">
        <f t="shared" si="21"/>
        <v>268.2</v>
      </c>
      <c r="AA332" s="58">
        <v>2017</v>
      </c>
      <c r="AB332" s="41"/>
      <c r="AC332" s="109"/>
      <c r="AD332" s="38"/>
      <c r="AE332" s="39"/>
      <c r="AF332" s="39"/>
    </row>
    <row r="333" spans="1:32" s="52" customFormat="1" ht="45" x14ac:dyDescent="0.25">
      <c r="A333" s="56" t="s">
        <v>17</v>
      </c>
      <c r="B333" s="56" t="s">
        <v>17</v>
      </c>
      <c r="C333" s="56" t="s">
        <v>29</v>
      </c>
      <c r="D333" s="58">
        <v>0</v>
      </c>
      <c r="E333" s="58">
        <v>4</v>
      </c>
      <c r="F333" s="58">
        <v>0</v>
      </c>
      <c r="G333" s="58">
        <v>9</v>
      </c>
      <c r="H333" s="56" t="s">
        <v>17</v>
      </c>
      <c r="I333" s="56" t="s">
        <v>25</v>
      </c>
      <c r="J333" s="56" t="s">
        <v>18</v>
      </c>
      <c r="K333" s="56" t="s">
        <v>17</v>
      </c>
      <c r="L333" s="56" t="s">
        <v>27</v>
      </c>
      <c r="M333" s="56" t="s">
        <v>161</v>
      </c>
      <c r="N333" s="56" t="s">
        <v>17</v>
      </c>
      <c r="O333" s="56" t="s">
        <v>27</v>
      </c>
      <c r="P333" s="56" t="s">
        <v>28</v>
      </c>
      <c r="Q333" s="56" t="s">
        <v>192</v>
      </c>
      <c r="R333" s="57" t="s">
        <v>207</v>
      </c>
      <c r="S333" s="58" t="s">
        <v>53</v>
      </c>
      <c r="T333" s="59"/>
      <c r="U333" s="59"/>
      <c r="V333" s="59">
        <v>400</v>
      </c>
      <c r="W333" s="96"/>
      <c r="X333" s="59"/>
      <c r="Y333" s="59"/>
      <c r="Z333" s="60">
        <f t="shared" si="21"/>
        <v>400</v>
      </c>
      <c r="AA333" s="58">
        <v>2017</v>
      </c>
      <c r="AB333" s="41"/>
      <c r="AC333" s="109"/>
      <c r="AD333" s="38"/>
      <c r="AE333" s="39"/>
      <c r="AF333" s="39"/>
    </row>
    <row r="334" spans="1:32" s="52" customFormat="1" ht="30" x14ac:dyDescent="0.2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17" t="s">
        <v>208</v>
      </c>
      <c r="S334" s="15" t="s">
        <v>54</v>
      </c>
      <c r="T334" s="8"/>
      <c r="U334" s="8"/>
      <c r="V334" s="8">
        <v>1</v>
      </c>
      <c r="W334" s="92"/>
      <c r="X334" s="8"/>
      <c r="Y334" s="8"/>
      <c r="Z334" s="5">
        <f t="shared" si="21"/>
        <v>1</v>
      </c>
      <c r="AA334" s="15">
        <v>2017</v>
      </c>
      <c r="AB334" s="41"/>
      <c r="AC334" s="109"/>
      <c r="AD334" s="38"/>
      <c r="AE334" s="39"/>
      <c r="AF334" s="39"/>
    </row>
    <row r="335" spans="1:32" ht="28.5" x14ac:dyDescent="0.25">
      <c r="A335" s="48"/>
      <c r="B335" s="48"/>
      <c r="C335" s="48"/>
      <c r="D335" s="48" t="s">
        <v>17</v>
      </c>
      <c r="E335" s="48" t="s">
        <v>27</v>
      </c>
      <c r="F335" s="48" t="s">
        <v>17</v>
      </c>
      <c r="G335" s="48" t="s">
        <v>25</v>
      </c>
      <c r="H335" s="48" t="s">
        <v>17</v>
      </c>
      <c r="I335" s="48" t="s">
        <v>25</v>
      </c>
      <c r="J335" s="48" t="s">
        <v>19</v>
      </c>
      <c r="K335" s="48" t="s">
        <v>17</v>
      </c>
      <c r="L335" s="48" t="s">
        <v>17</v>
      </c>
      <c r="M335" s="48" t="s">
        <v>17</v>
      </c>
      <c r="N335" s="48" t="s">
        <v>17</v>
      </c>
      <c r="O335" s="48" t="s">
        <v>17</v>
      </c>
      <c r="P335" s="48" t="s">
        <v>17</v>
      </c>
      <c r="Q335" s="48" t="s">
        <v>17</v>
      </c>
      <c r="R335" s="49" t="s">
        <v>124</v>
      </c>
      <c r="S335" s="7" t="s">
        <v>53</v>
      </c>
      <c r="T335" s="3">
        <f t="shared" ref="T335:Z335" si="22">T336</f>
        <v>613664.9</v>
      </c>
      <c r="U335" s="3">
        <f t="shared" si="22"/>
        <v>343332.7</v>
      </c>
      <c r="V335" s="3">
        <f t="shared" si="22"/>
        <v>306890.5</v>
      </c>
      <c r="W335" s="3">
        <f t="shared" si="22"/>
        <v>261551.80000000002</v>
      </c>
      <c r="X335" s="3">
        <f t="shared" si="22"/>
        <v>232813.8</v>
      </c>
      <c r="Y335" s="3">
        <f t="shared" si="22"/>
        <v>96160</v>
      </c>
      <c r="Z335" s="3">
        <f t="shared" si="22"/>
        <v>1854413.7000000002</v>
      </c>
      <c r="AA335" s="7">
        <v>2020</v>
      </c>
    </row>
    <row r="336" spans="1:32" ht="42.75" x14ac:dyDescent="0.25">
      <c r="A336" s="20"/>
      <c r="B336" s="20"/>
      <c r="C336" s="20"/>
      <c r="D336" s="20">
        <v>0</v>
      </c>
      <c r="E336" s="20">
        <v>4</v>
      </c>
      <c r="F336" s="20">
        <v>0</v>
      </c>
      <c r="G336" s="20">
        <v>8</v>
      </c>
      <c r="H336" s="20">
        <v>0</v>
      </c>
      <c r="I336" s="50" t="s">
        <v>25</v>
      </c>
      <c r="J336" s="50" t="s">
        <v>19</v>
      </c>
      <c r="K336" s="50" t="s">
        <v>17</v>
      </c>
      <c r="L336" s="50" t="s">
        <v>18</v>
      </c>
      <c r="M336" s="50" t="s">
        <v>17</v>
      </c>
      <c r="N336" s="50" t="s">
        <v>17</v>
      </c>
      <c r="O336" s="50" t="s">
        <v>17</v>
      </c>
      <c r="P336" s="50" t="s">
        <v>17</v>
      </c>
      <c r="Q336" s="50" t="s">
        <v>17</v>
      </c>
      <c r="R336" s="51" t="s">
        <v>23</v>
      </c>
      <c r="S336" s="26" t="s">
        <v>53</v>
      </c>
      <c r="T336" s="16">
        <f>T339+T341+T343+T362+T368</f>
        <v>613664.9</v>
      </c>
      <c r="U336" s="16">
        <f>U339+U341+U343+U362+U368+U377</f>
        <v>343332.7</v>
      </c>
      <c r="V336" s="16">
        <f>V339+V341+V343+V362+V369+V377</f>
        <v>306890.5</v>
      </c>
      <c r="W336" s="16">
        <f>W339+W341+W343+W363+W369+W377</f>
        <v>261551.80000000002</v>
      </c>
      <c r="X336" s="16">
        <f>X368+X377</f>
        <v>232813.8</v>
      </c>
      <c r="Y336" s="16">
        <f>Y339+Y341+Y343+Y363+Y369+Y377</f>
        <v>96160</v>
      </c>
      <c r="Z336" s="16">
        <f>Z339+Z341+Z343+Z362+Z368+Z377</f>
        <v>1854413.7000000002</v>
      </c>
      <c r="AA336" s="26">
        <v>2020</v>
      </c>
    </row>
    <row r="337" spans="1:32" s="22" customFormat="1" ht="27.6" customHeight="1" x14ac:dyDescent="0.25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7" t="s">
        <v>125</v>
      </c>
      <c r="S337" s="15" t="s">
        <v>55</v>
      </c>
      <c r="T337" s="8">
        <v>32718</v>
      </c>
      <c r="U337" s="8">
        <v>19505</v>
      </c>
      <c r="V337" s="8">
        <v>21910.6</v>
      </c>
      <c r="W337" s="8">
        <v>21885.1</v>
      </c>
      <c r="X337" s="8">
        <v>22702.2</v>
      </c>
      <c r="Y337" s="8">
        <v>22702.2</v>
      </c>
      <c r="Z337" s="5">
        <f>T337+U337+V337+W337+X337+Y337</f>
        <v>141423.1</v>
      </c>
      <c r="AA337" s="15">
        <v>2020</v>
      </c>
      <c r="AB337" s="41"/>
      <c r="AC337" s="107"/>
      <c r="AD337" s="41"/>
      <c r="AE337" s="1"/>
      <c r="AF337" s="1"/>
    </row>
    <row r="338" spans="1:32" s="22" customFormat="1" ht="30" x14ac:dyDescent="0.25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7" t="s">
        <v>254</v>
      </c>
      <c r="S338" s="15" t="s">
        <v>48</v>
      </c>
      <c r="T338" s="21">
        <f>T351+T352+T353+T366</f>
        <v>10</v>
      </c>
      <c r="U338" s="21">
        <f>U351+U352+U353+U366</f>
        <v>3</v>
      </c>
      <c r="V338" s="21"/>
      <c r="W338" s="93"/>
      <c r="X338" s="21"/>
      <c r="Y338" s="21"/>
      <c r="Z338" s="6">
        <f>Z351+Z352+Z353+Z366</f>
        <v>13</v>
      </c>
      <c r="AA338" s="15">
        <v>2016</v>
      </c>
      <c r="AB338" s="41"/>
      <c r="AC338" s="107"/>
      <c r="AD338" s="41"/>
      <c r="AE338" s="1"/>
      <c r="AF338" s="1"/>
    </row>
    <row r="339" spans="1:32" ht="45" x14ac:dyDescent="0.25">
      <c r="A339" s="58">
        <v>0</v>
      </c>
      <c r="B339" s="58">
        <v>1</v>
      </c>
      <c r="C339" s="58">
        <v>2</v>
      </c>
      <c r="D339" s="58">
        <v>0</v>
      </c>
      <c r="E339" s="58">
        <v>4</v>
      </c>
      <c r="F339" s="58">
        <v>0</v>
      </c>
      <c r="G339" s="58">
        <v>8</v>
      </c>
      <c r="H339" s="58">
        <v>0</v>
      </c>
      <c r="I339" s="58">
        <v>8</v>
      </c>
      <c r="J339" s="56" t="s">
        <v>19</v>
      </c>
      <c r="K339" s="56" t="s">
        <v>17</v>
      </c>
      <c r="L339" s="56" t="s">
        <v>18</v>
      </c>
      <c r="M339" s="56" t="s">
        <v>17</v>
      </c>
      <c r="N339" s="56" t="s">
        <v>17</v>
      </c>
      <c r="O339" s="56"/>
      <c r="P339" s="56"/>
      <c r="Q339" s="56"/>
      <c r="R339" s="57" t="s">
        <v>126</v>
      </c>
      <c r="S339" s="58" t="s">
        <v>53</v>
      </c>
      <c r="T339" s="59">
        <f>58149+62051+8731</f>
        <v>128931</v>
      </c>
      <c r="U339" s="59"/>
      <c r="V339" s="59"/>
      <c r="W339" s="96"/>
      <c r="X339" s="59"/>
      <c r="Y339" s="59"/>
      <c r="Z339" s="60">
        <f>T339+U339+V339+W339+X339+Y339</f>
        <v>128931</v>
      </c>
      <c r="AA339" s="58">
        <v>2015</v>
      </c>
    </row>
    <row r="340" spans="1:32" ht="30" x14ac:dyDescent="0.2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17" t="s">
        <v>127</v>
      </c>
      <c r="S340" s="15" t="s">
        <v>4</v>
      </c>
      <c r="T340" s="21">
        <v>100</v>
      </c>
      <c r="U340" s="21"/>
      <c r="V340" s="21"/>
      <c r="W340" s="93"/>
      <c r="X340" s="21"/>
      <c r="Y340" s="21"/>
      <c r="Z340" s="6">
        <v>100</v>
      </c>
      <c r="AA340" s="15">
        <v>2015</v>
      </c>
    </row>
    <row r="341" spans="1:32" s="22" customFormat="1" ht="44.25" x14ac:dyDescent="0.25">
      <c r="A341" s="58">
        <v>0</v>
      </c>
      <c r="B341" s="58">
        <v>1</v>
      </c>
      <c r="C341" s="58">
        <v>2</v>
      </c>
      <c r="D341" s="58">
        <v>0</v>
      </c>
      <c r="E341" s="58">
        <v>4</v>
      </c>
      <c r="F341" s="58">
        <v>0</v>
      </c>
      <c r="G341" s="58">
        <v>8</v>
      </c>
      <c r="H341" s="58">
        <v>0</v>
      </c>
      <c r="I341" s="58">
        <v>8</v>
      </c>
      <c r="J341" s="56" t="s">
        <v>19</v>
      </c>
      <c r="K341" s="56" t="s">
        <v>17</v>
      </c>
      <c r="L341" s="56" t="s">
        <v>18</v>
      </c>
      <c r="M341" s="56" t="s">
        <v>17</v>
      </c>
      <c r="N341" s="56" t="s">
        <v>17</v>
      </c>
      <c r="O341" s="56"/>
      <c r="P341" s="56"/>
      <c r="Q341" s="56"/>
      <c r="R341" s="57" t="s">
        <v>128</v>
      </c>
      <c r="S341" s="58" t="s">
        <v>53</v>
      </c>
      <c r="T341" s="59">
        <f>10000+29791+34000+21269</f>
        <v>95060</v>
      </c>
      <c r="U341" s="59"/>
      <c r="V341" s="59"/>
      <c r="W341" s="96"/>
      <c r="X341" s="59"/>
      <c r="Y341" s="59"/>
      <c r="Z341" s="60">
        <f>T341+U341+V341+W341+X341+Y341</f>
        <v>95060</v>
      </c>
      <c r="AA341" s="58">
        <v>2015</v>
      </c>
      <c r="AB341" s="41"/>
      <c r="AC341" s="107"/>
      <c r="AD341" s="41"/>
      <c r="AE341" s="1"/>
      <c r="AF341" s="1"/>
    </row>
    <row r="342" spans="1:32" ht="30" x14ac:dyDescent="0.2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17" t="s">
        <v>129</v>
      </c>
      <c r="S342" s="15" t="s">
        <v>4</v>
      </c>
      <c r="T342" s="21">
        <v>100</v>
      </c>
      <c r="U342" s="21"/>
      <c r="V342" s="21"/>
      <c r="W342" s="93"/>
      <c r="X342" s="21"/>
      <c r="Y342" s="21"/>
      <c r="Z342" s="6">
        <v>100</v>
      </c>
      <c r="AA342" s="15">
        <v>2015</v>
      </c>
    </row>
    <row r="343" spans="1:32" ht="30" x14ac:dyDescent="0.25">
      <c r="A343" s="56"/>
      <c r="B343" s="56"/>
      <c r="C343" s="56"/>
      <c r="D343" s="56" t="s">
        <v>17</v>
      </c>
      <c r="E343" s="56" t="s">
        <v>27</v>
      </c>
      <c r="F343" s="56" t="s">
        <v>17</v>
      </c>
      <c r="G343" s="56" t="s">
        <v>25</v>
      </c>
      <c r="H343" s="56" t="s">
        <v>17</v>
      </c>
      <c r="I343" s="56" t="s">
        <v>25</v>
      </c>
      <c r="J343" s="56" t="s">
        <v>19</v>
      </c>
      <c r="K343" s="56" t="s">
        <v>17</v>
      </c>
      <c r="L343" s="56" t="s">
        <v>17</v>
      </c>
      <c r="M343" s="56" t="s">
        <v>17</v>
      </c>
      <c r="N343" s="56" t="s">
        <v>17</v>
      </c>
      <c r="O343" s="56" t="s">
        <v>17</v>
      </c>
      <c r="P343" s="56" t="s">
        <v>17</v>
      </c>
      <c r="Q343" s="56" t="s">
        <v>17</v>
      </c>
      <c r="R343" s="57" t="s">
        <v>44</v>
      </c>
      <c r="S343" s="58" t="s">
        <v>53</v>
      </c>
      <c r="T343" s="60">
        <f>T344+T345+T346+T347</f>
        <v>239550</v>
      </c>
      <c r="U343" s="60">
        <f>U348+U349+U350</f>
        <v>4377.1000000000004</v>
      </c>
      <c r="V343" s="60"/>
      <c r="W343" s="95"/>
      <c r="X343" s="60"/>
      <c r="Y343" s="60"/>
      <c r="Z343" s="60">
        <f t="shared" ref="Z343:Z353" si="23">T343+U343+V343+W343+X343+Y343</f>
        <v>243927.1</v>
      </c>
      <c r="AA343" s="58">
        <v>2016</v>
      </c>
    </row>
    <row r="344" spans="1:32" ht="30" x14ac:dyDescent="0.25">
      <c r="A344" s="56" t="s">
        <v>17</v>
      </c>
      <c r="B344" s="56" t="s">
        <v>18</v>
      </c>
      <c r="C344" s="56" t="s">
        <v>19</v>
      </c>
      <c r="D344" s="56" t="s">
        <v>17</v>
      </c>
      <c r="E344" s="56" t="s">
        <v>27</v>
      </c>
      <c r="F344" s="56" t="s">
        <v>17</v>
      </c>
      <c r="G344" s="56" t="s">
        <v>25</v>
      </c>
      <c r="H344" s="56" t="s">
        <v>17</v>
      </c>
      <c r="I344" s="56" t="s">
        <v>25</v>
      </c>
      <c r="J344" s="56" t="s">
        <v>19</v>
      </c>
      <c r="K344" s="56" t="s">
        <v>17</v>
      </c>
      <c r="L344" s="56" t="s">
        <v>18</v>
      </c>
      <c r="M344" s="56" t="s">
        <v>17</v>
      </c>
      <c r="N344" s="56" t="s">
        <v>18</v>
      </c>
      <c r="O344" s="56"/>
      <c r="P344" s="56"/>
      <c r="Q344" s="56"/>
      <c r="R344" s="57" t="s">
        <v>44</v>
      </c>
      <c r="S344" s="58" t="s">
        <v>53</v>
      </c>
      <c r="T344" s="59">
        <f>90000+2250</f>
        <v>92250</v>
      </c>
      <c r="U344" s="59"/>
      <c r="V344" s="59"/>
      <c r="W344" s="96"/>
      <c r="X344" s="59"/>
      <c r="Y344" s="59"/>
      <c r="Z344" s="60">
        <f t="shared" si="23"/>
        <v>92250</v>
      </c>
      <c r="AA344" s="58">
        <v>2015</v>
      </c>
    </row>
    <row r="345" spans="1:32" ht="30" x14ac:dyDescent="0.25">
      <c r="A345" s="56" t="s">
        <v>17</v>
      </c>
      <c r="B345" s="56" t="s">
        <v>18</v>
      </c>
      <c r="C345" s="56" t="s">
        <v>19</v>
      </c>
      <c r="D345" s="56" t="s">
        <v>17</v>
      </c>
      <c r="E345" s="56" t="s">
        <v>27</v>
      </c>
      <c r="F345" s="56" t="s">
        <v>17</v>
      </c>
      <c r="G345" s="56" t="s">
        <v>25</v>
      </c>
      <c r="H345" s="56" t="s">
        <v>17</v>
      </c>
      <c r="I345" s="56" t="s">
        <v>25</v>
      </c>
      <c r="J345" s="56" t="s">
        <v>19</v>
      </c>
      <c r="K345" s="56" t="s">
        <v>33</v>
      </c>
      <c r="L345" s="56" t="s">
        <v>29</v>
      </c>
      <c r="M345" s="56" t="s">
        <v>28</v>
      </c>
      <c r="N345" s="56" t="s">
        <v>19</v>
      </c>
      <c r="O345" s="56"/>
      <c r="P345" s="56"/>
      <c r="Q345" s="56"/>
      <c r="R345" s="57" t="s">
        <v>44</v>
      </c>
      <c r="S345" s="58" t="s">
        <v>53</v>
      </c>
      <c r="T345" s="59">
        <f>60000+74550</f>
        <v>134550</v>
      </c>
      <c r="U345" s="59"/>
      <c r="V345" s="59"/>
      <c r="W345" s="96"/>
      <c r="X345" s="59"/>
      <c r="Y345" s="59"/>
      <c r="Z345" s="60">
        <f t="shared" si="23"/>
        <v>134550</v>
      </c>
      <c r="AA345" s="58">
        <v>2015</v>
      </c>
    </row>
    <row r="346" spans="1:32" ht="30" x14ac:dyDescent="0.25">
      <c r="A346" s="56" t="s">
        <v>17</v>
      </c>
      <c r="B346" s="56" t="s">
        <v>18</v>
      </c>
      <c r="C346" s="56" t="s">
        <v>19</v>
      </c>
      <c r="D346" s="56" t="s">
        <v>17</v>
      </c>
      <c r="E346" s="56" t="s">
        <v>27</v>
      </c>
      <c r="F346" s="56" t="s">
        <v>17</v>
      </c>
      <c r="G346" s="56" t="s">
        <v>25</v>
      </c>
      <c r="H346" s="56" t="s">
        <v>17</v>
      </c>
      <c r="I346" s="56" t="s">
        <v>25</v>
      </c>
      <c r="J346" s="56" t="s">
        <v>19</v>
      </c>
      <c r="K346" s="56" t="s">
        <v>24</v>
      </c>
      <c r="L346" s="56" t="s">
        <v>17</v>
      </c>
      <c r="M346" s="56" t="s">
        <v>19</v>
      </c>
      <c r="N346" s="56" t="s">
        <v>33</v>
      </c>
      <c r="O346" s="56"/>
      <c r="P346" s="56"/>
      <c r="Q346" s="56"/>
      <c r="R346" s="57" t="s">
        <v>44</v>
      </c>
      <c r="S346" s="58" t="s">
        <v>53</v>
      </c>
      <c r="T346" s="59">
        <v>10500</v>
      </c>
      <c r="U346" s="59"/>
      <c r="V346" s="59"/>
      <c r="W346" s="96"/>
      <c r="X346" s="59"/>
      <c r="Y346" s="59"/>
      <c r="Z346" s="60">
        <f>T346+U346+V346+W346+X346+Y346</f>
        <v>10500</v>
      </c>
      <c r="AA346" s="58">
        <v>2015</v>
      </c>
    </row>
    <row r="347" spans="1:32" ht="30" x14ac:dyDescent="0.25">
      <c r="A347" s="56" t="s">
        <v>17</v>
      </c>
      <c r="B347" s="56" t="s">
        <v>18</v>
      </c>
      <c r="C347" s="56" t="s">
        <v>19</v>
      </c>
      <c r="D347" s="56" t="s">
        <v>17</v>
      </c>
      <c r="E347" s="56" t="s">
        <v>27</v>
      </c>
      <c r="F347" s="56" t="s">
        <v>17</v>
      </c>
      <c r="G347" s="56" t="s">
        <v>25</v>
      </c>
      <c r="H347" s="56" t="s">
        <v>17</v>
      </c>
      <c r="I347" s="56" t="s">
        <v>25</v>
      </c>
      <c r="J347" s="56" t="s">
        <v>19</v>
      </c>
      <c r="K347" s="56" t="s">
        <v>33</v>
      </c>
      <c r="L347" s="56" t="s">
        <v>27</v>
      </c>
      <c r="M347" s="56" t="s">
        <v>29</v>
      </c>
      <c r="N347" s="56" t="s">
        <v>19</v>
      </c>
      <c r="O347" s="56"/>
      <c r="P347" s="56"/>
      <c r="Q347" s="56"/>
      <c r="R347" s="57" t="s">
        <v>44</v>
      </c>
      <c r="S347" s="58" t="s">
        <v>53</v>
      </c>
      <c r="T347" s="59">
        <v>2250</v>
      </c>
      <c r="U347" s="59"/>
      <c r="V347" s="59"/>
      <c r="W347" s="96"/>
      <c r="X347" s="59"/>
      <c r="Y347" s="59"/>
      <c r="Z347" s="60">
        <f>T347+U347+V347+W347+X347+Y347</f>
        <v>2250</v>
      </c>
      <c r="AA347" s="58">
        <v>2015</v>
      </c>
    </row>
    <row r="348" spans="1:32" ht="30" x14ac:dyDescent="0.25">
      <c r="A348" s="56" t="s">
        <v>17</v>
      </c>
      <c r="B348" s="56" t="s">
        <v>18</v>
      </c>
      <c r="C348" s="56" t="s">
        <v>25</v>
      </c>
      <c r="D348" s="56" t="s">
        <v>17</v>
      </c>
      <c r="E348" s="56" t="s">
        <v>27</v>
      </c>
      <c r="F348" s="56" t="s">
        <v>17</v>
      </c>
      <c r="G348" s="56" t="s">
        <v>25</v>
      </c>
      <c r="H348" s="56" t="s">
        <v>17</v>
      </c>
      <c r="I348" s="56" t="s">
        <v>25</v>
      </c>
      <c r="J348" s="56" t="s">
        <v>19</v>
      </c>
      <c r="K348" s="56" t="s">
        <v>17</v>
      </c>
      <c r="L348" s="56" t="s">
        <v>18</v>
      </c>
      <c r="M348" s="56" t="s">
        <v>24</v>
      </c>
      <c r="N348" s="56" t="s">
        <v>17</v>
      </c>
      <c r="O348" s="56" t="s">
        <v>19</v>
      </c>
      <c r="P348" s="56" t="s">
        <v>33</v>
      </c>
      <c r="Q348" s="56" t="s">
        <v>185</v>
      </c>
      <c r="R348" s="57" t="s">
        <v>44</v>
      </c>
      <c r="S348" s="58" t="s">
        <v>53</v>
      </c>
      <c r="T348" s="59"/>
      <c r="U348" s="59">
        <v>3063.9</v>
      </c>
      <c r="V348" s="59"/>
      <c r="W348" s="96"/>
      <c r="X348" s="59"/>
      <c r="Y348" s="59"/>
      <c r="Z348" s="60">
        <f>T348+U348+V348+W348+X348+Y348</f>
        <v>3063.9</v>
      </c>
      <c r="AA348" s="58">
        <v>2016</v>
      </c>
    </row>
    <row r="349" spans="1:32" ht="30" x14ac:dyDescent="0.25">
      <c r="A349" s="56" t="s">
        <v>17</v>
      </c>
      <c r="B349" s="56" t="s">
        <v>18</v>
      </c>
      <c r="C349" s="56" t="s">
        <v>25</v>
      </c>
      <c r="D349" s="56" t="s">
        <v>17</v>
      </c>
      <c r="E349" s="56" t="s">
        <v>27</v>
      </c>
      <c r="F349" s="56" t="s">
        <v>17</v>
      </c>
      <c r="G349" s="56" t="s">
        <v>25</v>
      </c>
      <c r="H349" s="56" t="s">
        <v>17</v>
      </c>
      <c r="I349" s="56" t="s">
        <v>25</v>
      </c>
      <c r="J349" s="56" t="s">
        <v>19</v>
      </c>
      <c r="K349" s="56" t="s">
        <v>17</v>
      </c>
      <c r="L349" s="56" t="s">
        <v>18</v>
      </c>
      <c r="M349" s="56" t="s">
        <v>186</v>
      </c>
      <c r="N349" s="56" t="s">
        <v>17</v>
      </c>
      <c r="O349" s="56" t="s">
        <v>19</v>
      </c>
      <c r="P349" s="56" t="s">
        <v>33</v>
      </c>
      <c r="Q349" s="56" t="s">
        <v>185</v>
      </c>
      <c r="R349" s="57" t="s">
        <v>44</v>
      </c>
      <c r="S349" s="58" t="s">
        <v>53</v>
      </c>
      <c r="T349" s="59"/>
      <c r="U349" s="59">
        <v>656.6</v>
      </c>
      <c r="V349" s="59"/>
      <c r="W349" s="96"/>
      <c r="X349" s="59"/>
      <c r="Y349" s="59"/>
      <c r="Z349" s="60">
        <f>T349+U349+V349+W349+X349+Y349</f>
        <v>656.6</v>
      </c>
      <c r="AA349" s="58">
        <v>2016</v>
      </c>
    </row>
    <row r="350" spans="1:32" ht="30" x14ac:dyDescent="0.25">
      <c r="A350" s="56" t="s">
        <v>17</v>
      </c>
      <c r="B350" s="56" t="s">
        <v>18</v>
      </c>
      <c r="C350" s="56" t="s">
        <v>25</v>
      </c>
      <c r="D350" s="56" t="s">
        <v>17</v>
      </c>
      <c r="E350" s="56" t="s">
        <v>27</v>
      </c>
      <c r="F350" s="56" t="s">
        <v>17</v>
      </c>
      <c r="G350" s="56" t="s">
        <v>25</v>
      </c>
      <c r="H350" s="56" t="s">
        <v>17</v>
      </c>
      <c r="I350" s="56" t="s">
        <v>25</v>
      </c>
      <c r="J350" s="56" t="s">
        <v>19</v>
      </c>
      <c r="K350" s="56" t="s">
        <v>17</v>
      </c>
      <c r="L350" s="56" t="s">
        <v>18</v>
      </c>
      <c r="M350" s="56" t="s">
        <v>17</v>
      </c>
      <c r="N350" s="56" t="s">
        <v>17</v>
      </c>
      <c r="O350" s="56" t="s">
        <v>17</v>
      </c>
      <c r="P350" s="56" t="s">
        <v>17</v>
      </c>
      <c r="Q350" s="56" t="s">
        <v>18</v>
      </c>
      <c r="R350" s="57" t="s">
        <v>44</v>
      </c>
      <c r="S350" s="58" t="s">
        <v>53</v>
      </c>
      <c r="T350" s="59"/>
      <c r="U350" s="59">
        <v>656.6</v>
      </c>
      <c r="V350" s="59"/>
      <c r="W350" s="96"/>
      <c r="X350" s="59"/>
      <c r="Y350" s="59"/>
      <c r="Z350" s="60">
        <f>T350+U350+V350+W350+X350+Y350</f>
        <v>656.6</v>
      </c>
      <c r="AA350" s="58">
        <v>2016</v>
      </c>
    </row>
    <row r="351" spans="1:32" ht="30" x14ac:dyDescent="0.25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7" t="s">
        <v>45</v>
      </c>
      <c r="S351" s="15" t="s">
        <v>48</v>
      </c>
      <c r="T351" s="18">
        <v>2</v>
      </c>
      <c r="U351" s="18"/>
      <c r="V351" s="18"/>
      <c r="W351" s="98"/>
      <c r="X351" s="18"/>
      <c r="Y351" s="18"/>
      <c r="Z351" s="6">
        <f t="shared" si="23"/>
        <v>2</v>
      </c>
      <c r="AA351" s="15">
        <v>2015</v>
      </c>
    </row>
    <row r="352" spans="1:32" ht="30" x14ac:dyDescent="0.25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7" t="s">
        <v>46</v>
      </c>
      <c r="S352" s="15" t="s">
        <v>48</v>
      </c>
      <c r="T352" s="18"/>
      <c r="U352" s="18">
        <v>3</v>
      </c>
      <c r="V352" s="18"/>
      <c r="W352" s="98"/>
      <c r="X352" s="18"/>
      <c r="Y352" s="18"/>
      <c r="Z352" s="6">
        <f t="shared" si="23"/>
        <v>3</v>
      </c>
      <c r="AA352" s="15">
        <v>2016</v>
      </c>
    </row>
    <row r="353" spans="1:32" ht="30" x14ac:dyDescent="0.25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7" t="s">
        <v>64</v>
      </c>
      <c r="S353" s="15" t="s">
        <v>48</v>
      </c>
      <c r="T353" s="18">
        <v>5</v>
      </c>
      <c r="U353" s="18"/>
      <c r="V353" s="18"/>
      <c r="W353" s="98"/>
      <c r="X353" s="18"/>
      <c r="Y353" s="18"/>
      <c r="Z353" s="6">
        <f t="shared" si="23"/>
        <v>5</v>
      </c>
      <c r="AA353" s="15">
        <v>2015</v>
      </c>
    </row>
    <row r="354" spans="1:32" ht="44.25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7" t="s">
        <v>130</v>
      </c>
      <c r="S354" s="58" t="s">
        <v>39</v>
      </c>
      <c r="T354" s="62">
        <v>1</v>
      </c>
      <c r="U354" s="62">
        <v>1</v>
      </c>
      <c r="V354" s="62">
        <v>1</v>
      </c>
      <c r="W354" s="62">
        <v>1</v>
      </c>
      <c r="X354" s="62">
        <v>1</v>
      </c>
      <c r="Y354" s="62">
        <v>1</v>
      </c>
      <c r="Z354" s="62">
        <v>1</v>
      </c>
      <c r="AA354" s="58">
        <v>2020</v>
      </c>
    </row>
    <row r="355" spans="1:32" ht="30" x14ac:dyDescent="0.2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17" t="s">
        <v>131</v>
      </c>
      <c r="S355" s="15" t="s">
        <v>49</v>
      </c>
      <c r="T355" s="18">
        <v>45</v>
      </c>
      <c r="U355" s="18">
        <v>65</v>
      </c>
      <c r="V355" s="18">
        <v>40</v>
      </c>
      <c r="W355" s="18">
        <v>50</v>
      </c>
      <c r="X355" s="18">
        <v>55</v>
      </c>
      <c r="Y355" s="18">
        <v>45</v>
      </c>
      <c r="Z355" s="6">
        <f>T355+U355+V355+W355+X355+Y355</f>
        <v>300</v>
      </c>
      <c r="AA355" s="15">
        <v>2020</v>
      </c>
    </row>
    <row r="356" spans="1:32" ht="90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7" t="s">
        <v>174</v>
      </c>
      <c r="S356" s="58" t="s">
        <v>39</v>
      </c>
      <c r="T356" s="62">
        <v>1</v>
      </c>
      <c r="U356" s="62">
        <v>1</v>
      </c>
      <c r="V356" s="62">
        <v>1</v>
      </c>
      <c r="W356" s="62">
        <v>1</v>
      </c>
      <c r="X356" s="62">
        <v>1</v>
      </c>
      <c r="Y356" s="62">
        <v>1</v>
      </c>
      <c r="Z356" s="62">
        <v>1</v>
      </c>
      <c r="AA356" s="58">
        <v>2020</v>
      </c>
    </row>
    <row r="357" spans="1:32" ht="60" x14ac:dyDescent="0.2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17" t="s">
        <v>175</v>
      </c>
      <c r="S357" s="15" t="s">
        <v>48</v>
      </c>
      <c r="T357" s="18">
        <v>24</v>
      </c>
      <c r="U357" s="18">
        <v>30</v>
      </c>
      <c r="V357" s="18">
        <v>40</v>
      </c>
      <c r="W357" s="18">
        <v>24</v>
      </c>
      <c r="X357" s="18">
        <v>24</v>
      </c>
      <c r="Y357" s="18">
        <v>24</v>
      </c>
      <c r="Z357" s="6">
        <f>T357+U357+V357+W357+X357+Y357</f>
        <v>166</v>
      </c>
      <c r="AA357" s="15">
        <v>2020</v>
      </c>
    </row>
    <row r="358" spans="1:32" ht="45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7" t="s">
        <v>252</v>
      </c>
      <c r="S358" s="58" t="s">
        <v>39</v>
      </c>
      <c r="T358" s="62">
        <v>1</v>
      </c>
      <c r="U358" s="62">
        <v>1</v>
      </c>
      <c r="V358" s="62">
        <v>1</v>
      </c>
      <c r="W358" s="62"/>
      <c r="X358" s="62"/>
      <c r="Y358" s="62"/>
      <c r="Z358" s="62">
        <v>1</v>
      </c>
      <c r="AA358" s="58">
        <v>2017</v>
      </c>
    </row>
    <row r="359" spans="1:32" ht="30" x14ac:dyDescent="0.2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17" t="s">
        <v>132</v>
      </c>
      <c r="S359" s="15" t="s">
        <v>48</v>
      </c>
      <c r="T359" s="18">
        <v>48</v>
      </c>
      <c r="U359" s="18">
        <v>48</v>
      </c>
      <c r="V359" s="18">
        <v>48</v>
      </c>
      <c r="W359" s="18"/>
      <c r="X359" s="18"/>
      <c r="Y359" s="18"/>
      <c r="Z359" s="6">
        <f>T359+U359+V359+W359+X359+Y359</f>
        <v>144</v>
      </c>
      <c r="AA359" s="15">
        <v>2017</v>
      </c>
    </row>
    <row r="360" spans="1:32" s="52" customFormat="1" ht="30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7" t="s">
        <v>133</v>
      </c>
      <c r="S360" s="58" t="s">
        <v>39</v>
      </c>
      <c r="T360" s="62">
        <v>1</v>
      </c>
      <c r="U360" s="62">
        <v>1</v>
      </c>
      <c r="V360" s="62">
        <v>1</v>
      </c>
      <c r="W360" s="62">
        <v>1</v>
      </c>
      <c r="X360" s="62">
        <v>1</v>
      </c>
      <c r="Y360" s="62">
        <v>1</v>
      </c>
      <c r="Z360" s="62">
        <v>1</v>
      </c>
      <c r="AA360" s="58">
        <v>2020</v>
      </c>
      <c r="AB360" s="38"/>
      <c r="AC360" s="109"/>
      <c r="AD360" s="38"/>
      <c r="AE360" s="39"/>
      <c r="AF360" s="39"/>
    </row>
    <row r="361" spans="1:32" s="22" customFormat="1" ht="30" x14ac:dyDescent="0.2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17" t="s">
        <v>134</v>
      </c>
      <c r="S361" s="15" t="s">
        <v>48</v>
      </c>
      <c r="T361" s="18">
        <v>4</v>
      </c>
      <c r="U361" s="18">
        <v>4</v>
      </c>
      <c r="V361" s="18">
        <v>4</v>
      </c>
      <c r="W361" s="18">
        <v>4</v>
      </c>
      <c r="X361" s="18">
        <v>4</v>
      </c>
      <c r="Y361" s="18">
        <v>4</v>
      </c>
      <c r="Z361" s="6">
        <f t="shared" ref="Z361:Z366" si="24">T361+U361+V361+W361+X361+Y361</f>
        <v>24</v>
      </c>
      <c r="AA361" s="15">
        <v>2020</v>
      </c>
      <c r="AB361" s="41"/>
      <c r="AC361" s="107"/>
      <c r="AD361" s="41"/>
      <c r="AE361" s="1"/>
      <c r="AF361" s="1"/>
    </row>
    <row r="362" spans="1:32" s="22" customFormat="1" ht="45" x14ac:dyDescent="0.25">
      <c r="A362" s="56" t="s">
        <v>17</v>
      </c>
      <c r="B362" s="56" t="s">
        <v>18</v>
      </c>
      <c r="C362" s="56" t="s">
        <v>19</v>
      </c>
      <c r="D362" s="56" t="s">
        <v>17</v>
      </c>
      <c r="E362" s="56" t="s">
        <v>27</v>
      </c>
      <c r="F362" s="56" t="s">
        <v>17</v>
      </c>
      <c r="G362" s="56" t="s">
        <v>25</v>
      </c>
      <c r="H362" s="56" t="s">
        <v>17</v>
      </c>
      <c r="I362" s="56" t="s">
        <v>25</v>
      </c>
      <c r="J362" s="56" t="s">
        <v>19</v>
      </c>
      <c r="K362" s="56" t="s">
        <v>17</v>
      </c>
      <c r="L362" s="56" t="s">
        <v>17</v>
      </c>
      <c r="M362" s="56" t="s">
        <v>17</v>
      </c>
      <c r="N362" s="56" t="s">
        <v>17</v>
      </c>
      <c r="O362" s="56"/>
      <c r="P362" s="56"/>
      <c r="Q362" s="56"/>
      <c r="R362" s="57" t="s">
        <v>70</v>
      </c>
      <c r="S362" s="58" t="s">
        <v>53</v>
      </c>
      <c r="T362" s="60">
        <f>T363+T364</f>
        <v>44000</v>
      </c>
      <c r="U362" s="60">
        <f>U363+U364+U365</f>
        <v>78296.899999999994</v>
      </c>
      <c r="V362" s="60">
        <f>V363+V364+V365</f>
        <v>74550</v>
      </c>
      <c r="W362" s="95"/>
      <c r="X362" s="60"/>
      <c r="Y362" s="60"/>
      <c r="Z362" s="60">
        <f t="shared" si="24"/>
        <v>196846.9</v>
      </c>
      <c r="AA362" s="58">
        <v>2017</v>
      </c>
      <c r="AB362" s="41"/>
      <c r="AC362" s="107"/>
      <c r="AD362" s="41"/>
      <c r="AE362" s="1"/>
      <c r="AF362" s="1"/>
    </row>
    <row r="363" spans="1:32" s="22" customFormat="1" ht="45" x14ac:dyDescent="0.25">
      <c r="A363" s="56" t="s">
        <v>17</v>
      </c>
      <c r="B363" s="56" t="s">
        <v>18</v>
      </c>
      <c r="C363" s="56" t="s">
        <v>19</v>
      </c>
      <c r="D363" s="56" t="s">
        <v>17</v>
      </c>
      <c r="E363" s="56" t="s">
        <v>27</v>
      </c>
      <c r="F363" s="56" t="s">
        <v>17</v>
      </c>
      <c r="G363" s="56" t="s">
        <v>25</v>
      </c>
      <c r="H363" s="56" t="s">
        <v>17</v>
      </c>
      <c r="I363" s="56" t="s">
        <v>25</v>
      </c>
      <c r="J363" s="56" t="s">
        <v>19</v>
      </c>
      <c r="K363" s="56" t="s">
        <v>17</v>
      </c>
      <c r="L363" s="56" t="s">
        <v>18</v>
      </c>
      <c r="M363" s="56" t="s">
        <v>17</v>
      </c>
      <c r="N363" s="56" t="s">
        <v>17</v>
      </c>
      <c r="O363" s="56" t="s">
        <v>17</v>
      </c>
      <c r="P363" s="56" t="s">
        <v>17</v>
      </c>
      <c r="Q363" s="56" t="s">
        <v>19</v>
      </c>
      <c r="R363" s="57" t="s">
        <v>70</v>
      </c>
      <c r="S363" s="58" t="s">
        <v>53</v>
      </c>
      <c r="T363" s="59">
        <v>22000</v>
      </c>
      <c r="U363" s="59">
        <f>44941.2-38058.5-3135.8</f>
        <v>3746.8999999999969</v>
      </c>
      <c r="V363" s="59">
        <v>44939.199999999997</v>
      </c>
      <c r="W363" s="96"/>
      <c r="X363" s="59"/>
      <c r="Y363" s="59"/>
      <c r="Z363" s="60">
        <f t="shared" si="24"/>
        <v>70686.099999999991</v>
      </c>
      <c r="AA363" s="58">
        <v>2017</v>
      </c>
      <c r="AB363" s="41"/>
      <c r="AC363" s="107"/>
      <c r="AD363" s="41"/>
      <c r="AE363" s="1"/>
      <c r="AF363" s="1"/>
    </row>
    <row r="364" spans="1:32" s="22" customFormat="1" ht="45" x14ac:dyDescent="0.25">
      <c r="A364" s="56" t="s">
        <v>17</v>
      </c>
      <c r="B364" s="56" t="s">
        <v>18</v>
      </c>
      <c r="C364" s="56" t="s">
        <v>19</v>
      </c>
      <c r="D364" s="56" t="s">
        <v>17</v>
      </c>
      <c r="E364" s="56" t="s">
        <v>27</v>
      </c>
      <c r="F364" s="56" t="s">
        <v>17</v>
      </c>
      <c r="G364" s="56" t="s">
        <v>25</v>
      </c>
      <c r="H364" s="56" t="s">
        <v>17</v>
      </c>
      <c r="I364" s="56" t="s">
        <v>25</v>
      </c>
      <c r="J364" s="56" t="s">
        <v>19</v>
      </c>
      <c r="K364" s="56" t="s">
        <v>33</v>
      </c>
      <c r="L364" s="56" t="s">
        <v>29</v>
      </c>
      <c r="M364" s="56" t="s">
        <v>28</v>
      </c>
      <c r="N364" s="56" t="s">
        <v>19</v>
      </c>
      <c r="O364" s="56"/>
      <c r="P364" s="56"/>
      <c r="Q364" s="56"/>
      <c r="R364" s="57" t="s">
        <v>70</v>
      </c>
      <c r="S364" s="58" t="s">
        <v>53</v>
      </c>
      <c r="T364" s="59">
        <v>22000</v>
      </c>
      <c r="U364" s="59"/>
      <c r="V364" s="59"/>
      <c r="W364" s="96"/>
      <c r="X364" s="59"/>
      <c r="Y364" s="59"/>
      <c r="Z364" s="60">
        <f t="shared" si="24"/>
        <v>22000</v>
      </c>
      <c r="AA364" s="58">
        <v>2017</v>
      </c>
      <c r="AB364" s="41"/>
      <c r="AC364" s="107"/>
      <c r="AD364" s="41"/>
      <c r="AE364" s="1"/>
      <c r="AF364" s="1"/>
    </row>
    <row r="365" spans="1:32" s="22" customFormat="1" ht="45" x14ac:dyDescent="0.25">
      <c r="A365" s="56" t="s">
        <v>17</v>
      </c>
      <c r="B365" s="56" t="s">
        <v>18</v>
      </c>
      <c r="C365" s="56" t="s">
        <v>19</v>
      </c>
      <c r="D365" s="56" t="s">
        <v>17</v>
      </c>
      <c r="E365" s="56" t="s">
        <v>27</v>
      </c>
      <c r="F365" s="56" t="s">
        <v>17</v>
      </c>
      <c r="G365" s="56" t="s">
        <v>25</v>
      </c>
      <c r="H365" s="56" t="s">
        <v>17</v>
      </c>
      <c r="I365" s="56" t="s">
        <v>25</v>
      </c>
      <c r="J365" s="56" t="s">
        <v>19</v>
      </c>
      <c r="K365" s="56" t="s">
        <v>17</v>
      </c>
      <c r="L365" s="56" t="s">
        <v>18</v>
      </c>
      <c r="M365" s="56" t="s">
        <v>18</v>
      </c>
      <c r="N365" s="56" t="s">
        <v>17</v>
      </c>
      <c r="O365" s="56" t="s">
        <v>33</v>
      </c>
      <c r="P365" s="56" t="s">
        <v>19</v>
      </c>
      <c r="Q365" s="56" t="s">
        <v>159</v>
      </c>
      <c r="R365" s="57" t="s">
        <v>70</v>
      </c>
      <c r="S365" s="58" t="s">
        <v>53</v>
      </c>
      <c r="T365" s="59"/>
      <c r="U365" s="59">
        <v>74550</v>
      </c>
      <c r="V365" s="59">
        <v>29610.799999999999</v>
      </c>
      <c r="W365" s="96"/>
      <c r="X365" s="59"/>
      <c r="Y365" s="59"/>
      <c r="Z365" s="60">
        <f t="shared" si="24"/>
        <v>104160.8</v>
      </c>
      <c r="AA365" s="58">
        <v>2017</v>
      </c>
      <c r="AB365" s="41"/>
      <c r="AC365" s="107"/>
      <c r="AD365" s="41"/>
      <c r="AE365" s="1"/>
      <c r="AF365" s="1"/>
    </row>
    <row r="366" spans="1:32" s="22" customFormat="1" ht="29.25" x14ac:dyDescent="0.25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7" t="s">
        <v>71</v>
      </c>
      <c r="S366" s="15" t="s">
        <v>48</v>
      </c>
      <c r="T366" s="21">
        <v>3</v>
      </c>
      <c r="U366" s="21"/>
      <c r="V366" s="21"/>
      <c r="W366" s="93"/>
      <c r="X366" s="21"/>
      <c r="Y366" s="21"/>
      <c r="Z366" s="6">
        <f t="shared" si="24"/>
        <v>3</v>
      </c>
      <c r="AA366" s="15">
        <v>2015</v>
      </c>
      <c r="AB366" s="41"/>
      <c r="AC366" s="107"/>
      <c r="AD366" s="41"/>
      <c r="AE366" s="115"/>
      <c r="AF366" s="115"/>
    </row>
    <row r="367" spans="1:32" s="22" customFormat="1" ht="30" x14ac:dyDescent="0.25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7" t="s">
        <v>216</v>
      </c>
      <c r="S367" s="15" t="s">
        <v>4</v>
      </c>
      <c r="T367" s="21"/>
      <c r="U367" s="21">
        <v>50</v>
      </c>
      <c r="V367" s="21">
        <v>50</v>
      </c>
      <c r="W367" s="93"/>
      <c r="X367" s="21"/>
      <c r="Y367" s="21"/>
      <c r="Z367" s="6">
        <f>U367+V367</f>
        <v>100</v>
      </c>
      <c r="AA367" s="15">
        <v>2017</v>
      </c>
      <c r="AB367" s="41"/>
      <c r="AC367" s="107"/>
      <c r="AD367" s="41"/>
      <c r="AE367" s="68"/>
      <c r="AF367" s="68"/>
    </row>
    <row r="368" spans="1:32" s="22" customFormat="1" ht="30" x14ac:dyDescent="0.25">
      <c r="A368" s="56" t="s">
        <v>17</v>
      </c>
      <c r="B368" s="56" t="s">
        <v>18</v>
      </c>
      <c r="C368" s="56" t="s">
        <v>19</v>
      </c>
      <c r="D368" s="56" t="s">
        <v>17</v>
      </c>
      <c r="E368" s="56" t="s">
        <v>27</v>
      </c>
      <c r="F368" s="56" t="s">
        <v>17</v>
      </c>
      <c r="G368" s="56" t="s">
        <v>25</v>
      </c>
      <c r="H368" s="56" t="s">
        <v>17</v>
      </c>
      <c r="I368" s="56" t="s">
        <v>25</v>
      </c>
      <c r="J368" s="56" t="s">
        <v>19</v>
      </c>
      <c r="K368" s="56" t="s">
        <v>17</v>
      </c>
      <c r="L368" s="56" t="s">
        <v>17</v>
      </c>
      <c r="M368" s="56" t="s">
        <v>17</v>
      </c>
      <c r="N368" s="56" t="s">
        <v>17</v>
      </c>
      <c r="O368" s="56" t="s">
        <v>17</v>
      </c>
      <c r="P368" s="56" t="s">
        <v>17</v>
      </c>
      <c r="Q368" s="56" t="s">
        <v>17</v>
      </c>
      <c r="R368" s="57" t="s">
        <v>65</v>
      </c>
      <c r="S368" s="58" t="s">
        <v>53</v>
      </c>
      <c r="T368" s="60">
        <f>T369+T370</f>
        <v>106123.9</v>
      </c>
      <c r="U368" s="60">
        <f>U369+U370+U371</f>
        <v>8200.7999999999993</v>
      </c>
      <c r="V368" s="60"/>
      <c r="W368" s="100"/>
      <c r="X368" s="60">
        <f>X372+X373+X374</f>
        <v>95993.7</v>
      </c>
      <c r="Y368" s="58"/>
      <c r="Z368" s="60">
        <f t="shared" ref="Z368:Z376" si="25">T368+U368+V368+W368+X368+Y368</f>
        <v>210318.4</v>
      </c>
      <c r="AA368" s="58">
        <v>2019</v>
      </c>
      <c r="AB368" s="41"/>
      <c r="AC368" s="107"/>
      <c r="AD368" s="41"/>
      <c r="AE368" s="68"/>
      <c r="AF368" s="68"/>
    </row>
    <row r="369" spans="1:32" s="22" customFormat="1" ht="30" x14ac:dyDescent="0.25">
      <c r="A369" s="56" t="s">
        <v>17</v>
      </c>
      <c r="B369" s="56" t="s">
        <v>18</v>
      </c>
      <c r="C369" s="56" t="s">
        <v>19</v>
      </c>
      <c r="D369" s="56" t="s">
        <v>17</v>
      </c>
      <c r="E369" s="56" t="s">
        <v>27</v>
      </c>
      <c r="F369" s="56" t="s">
        <v>17</v>
      </c>
      <c r="G369" s="56" t="s">
        <v>25</v>
      </c>
      <c r="H369" s="56" t="s">
        <v>17</v>
      </c>
      <c r="I369" s="56" t="s">
        <v>25</v>
      </c>
      <c r="J369" s="56" t="s">
        <v>19</v>
      </c>
      <c r="K369" s="56" t="s">
        <v>17</v>
      </c>
      <c r="L369" s="56" t="s">
        <v>18</v>
      </c>
      <c r="M369" s="56" t="s">
        <v>17</v>
      </c>
      <c r="N369" s="56" t="s">
        <v>17</v>
      </c>
      <c r="O369" s="56"/>
      <c r="P369" s="56"/>
      <c r="Q369" s="56"/>
      <c r="R369" s="57" t="s">
        <v>65</v>
      </c>
      <c r="S369" s="58" t="s">
        <v>53</v>
      </c>
      <c r="T369" s="59">
        <f>59700-6250-776.1</f>
        <v>52673.9</v>
      </c>
      <c r="U369" s="58"/>
      <c r="V369" s="58"/>
      <c r="W369" s="100"/>
      <c r="X369" s="58"/>
      <c r="Y369" s="58"/>
      <c r="Z369" s="60">
        <f t="shared" si="25"/>
        <v>52673.9</v>
      </c>
      <c r="AA369" s="58">
        <v>2015</v>
      </c>
      <c r="AB369" s="41"/>
      <c r="AC369" s="107"/>
      <c r="AD369" s="41"/>
      <c r="AE369" s="1"/>
      <c r="AF369" s="1"/>
    </row>
    <row r="370" spans="1:32" s="22" customFormat="1" ht="30" x14ac:dyDescent="0.25">
      <c r="A370" s="56" t="s">
        <v>17</v>
      </c>
      <c r="B370" s="56" t="s">
        <v>18</v>
      </c>
      <c r="C370" s="56" t="s">
        <v>19</v>
      </c>
      <c r="D370" s="56" t="s">
        <v>17</v>
      </c>
      <c r="E370" s="56" t="s">
        <v>27</v>
      </c>
      <c r="F370" s="56" t="s">
        <v>17</v>
      </c>
      <c r="G370" s="56" t="s">
        <v>25</v>
      </c>
      <c r="H370" s="56" t="s">
        <v>17</v>
      </c>
      <c r="I370" s="56" t="s">
        <v>25</v>
      </c>
      <c r="J370" s="56" t="s">
        <v>19</v>
      </c>
      <c r="K370" s="56" t="s">
        <v>33</v>
      </c>
      <c r="L370" s="56" t="s">
        <v>29</v>
      </c>
      <c r="M370" s="56" t="s">
        <v>28</v>
      </c>
      <c r="N370" s="56" t="s">
        <v>19</v>
      </c>
      <c r="O370" s="56"/>
      <c r="P370" s="56"/>
      <c r="Q370" s="56"/>
      <c r="R370" s="57" t="s">
        <v>65</v>
      </c>
      <c r="S370" s="58" t="s">
        <v>53</v>
      </c>
      <c r="T370" s="59">
        <v>53450</v>
      </c>
      <c r="U370" s="58"/>
      <c r="V370" s="58"/>
      <c r="W370" s="100"/>
      <c r="X370" s="58"/>
      <c r="Y370" s="58"/>
      <c r="Z370" s="60">
        <f t="shared" si="25"/>
        <v>53450</v>
      </c>
      <c r="AA370" s="58">
        <v>2015</v>
      </c>
      <c r="AB370" s="41"/>
      <c r="AC370" s="107"/>
      <c r="AD370" s="41"/>
      <c r="AE370" s="1"/>
      <c r="AF370" s="1"/>
    </row>
    <row r="371" spans="1:32" s="22" customFormat="1" ht="30" x14ac:dyDescent="0.25">
      <c r="A371" s="56" t="s">
        <v>17</v>
      </c>
      <c r="B371" s="56" t="s">
        <v>18</v>
      </c>
      <c r="C371" s="56" t="s">
        <v>19</v>
      </c>
      <c r="D371" s="56" t="s">
        <v>17</v>
      </c>
      <c r="E371" s="56" t="s">
        <v>27</v>
      </c>
      <c r="F371" s="56" t="s">
        <v>17</v>
      </c>
      <c r="G371" s="56" t="s">
        <v>25</v>
      </c>
      <c r="H371" s="56" t="s">
        <v>17</v>
      </c>
      <c r="I371" s="56" t="s">
        <v>25</v>
      </c>
      <c r="J371" s="56" t="s">
        <v>19</v>
      </c>
      <c r="K371" s="56" t="s">
        <v>17</v>
      </c>
      <c r="L371" s="56" t="s">
        <v>18</v>
      </c>
      <c r="M371" s="56" t="s">
        <v>18</v>
      </c>
      <c r="N371" s="56" t="s">
        <v>17</v>
      </c>
      <c r="O371" s="56" t="s">
        <v>33</v>
      </c>
      <c r="P371" s="56" t="s">
        <v>19</v>
      </c>
      <c r="Q371" s="56" t="s">
        <v>159</v>
      </c>
      <c r="R371" s="57" t="s">
        <v>65</v>
      </c>
      <c r="S371" s="58" t="s">
        <v>53</v>
      </c>
      <c r="T371" s="59"/>
      <c r="U371" s="59">
        <v>8200.7999999999993</v>
      </c>
      <c r="V371" s="59"/>
      <c r="W371" s="96"/>
      <c r="X371" s="59"/>
      <c r="Y371" s="59"/>
      <c r="Z371" s="60">
        <f t="shared" si="25"/>
        <v>8200.7999999999993</v>
      </c>
      <c r="AA371" s="58">
        <v>2016</v>
      </c>
      <c r="AB371" s="73"/>
      <c r="AC371" s="107"/>
      <c r="AD371" s="41"/>
      <c r="AE371" s="1"/>
      <c r="AF371" s="1"/>
    </row>
    <row r="372" spans="1:32" s="22" customFormat="1" ht="30" x14ac:dyDescent="0.25">
      <c r="A372" s="56" t="s">
        <v>17</v>
      </c>
      <c r="B372" s="56" t="s">
        <v>18</v>
      </c>
      <c r="C372" s="56" t="s">
        <v>19</v>
      </c>
      <c r="D372" s="56" t="s">
        <v>17</v>
      </c>
      <c r="E372" s="56" t="s">
        <v>27</v>
      </c>
      <c r="F372" s="56" t="s">
        <v>17</v>
      </c>
      <c r="G372" s="56" t="s">
        <v>25</v>
      </c>
      <c r="H372" s="56" t="s">
        <v>17</v>
      </c>
      <c r="I372" s="56" t="s">
        <v>25</v>
      </c>
      <c r="J372" s="56" t="s">
        <v>19</v>
      </c>
      <c r="K372" s="56" t="s">
        <v>17</v>
      </c>
      <c r="L372" s="56" t="s">
        <v>18</v>
      </c>
      <c r="M372" s="56" t="s">
        <v>17</v>
      </c>
      <c r="N372" s="56" t="s">
        <v>17</v>
      </c>
      <c r="O372" s="56" t="s">
        <v>17</v>
      </c>
      <c r="P372" s="56" t="s">
        <v>17</v>
      </c>
      <c r="Q372" s="56" t="s">
        <v>17</v>
      </c>
      <c r="R372" s="57" t="s">
        <v>65</v>
      </c>
      <c r="S372" s="58" t="s">
        <v>53</v>
      </c>
      <c r="T372" s="59"/>
      <c r="U372" s="59"/>
      <c r="V372" s="59"/>
      <c r="W372" s="96"/>
      <c r="X372" s="59">
        <v>2011.3</v>
      </c>
      <c r="Y372" s="59"/>
      <c r="Z372" s="60">
        <f>T372+U372+V372+W372+X372+Y372</f>
        <v>2011.3</v>
      </c>
      <c r="AA372" s="58">
        <v>2019</v>
      </c>
      <c r="AB372" s="73"/>
      <c r="AC372" s="107"/>
      <c r="AD372" s="41"/>
      <c r="AE372" s="1"/>
      <c r="AF372" s="1"/>
    </row>
    <row r="373" spans="1:32" s="22" customFormat="1" ht="30" x14ac:dyDescent="0.25">
      <c r="A373" s="56" t="s">
        <v>17</v>
      </c>
      <c r="B373" s="56" t="s">
        <v>18</v>
      </c>
      <c r="C373" s="56" t="s">
        <v>19</v>
      </c>
      <c r="D373" s="56" t="s">
        <v>17</v>
      </c>
      <c r="E373" s="56" t="s">
        <v>27</v>
      </c>
      <c r="F373" s="56" t="s">
        <v>17</v>
      </c>
      <c r="G373" s="56" t="s">
        <v>25</v>
      </c>
      <c r="H373" s="56" t="s">
        <v>17</v>
      </c>
      <c r="I373" s="56" t="s">
        <v>25</v>
      </c>
      <c r="J373" s="56" t="s">
        <v>19</v>
      </c>
      <c r="K373" s="56" t="s">
        <v>17</v>
      </c>
      <c r="L373" s="56" t="s">
        <v>18</v>
      </c>
      <c r="M373" s="56" t="s">
        <v>161</v>
      </c>
      <c r="N373" s="56" t="s">
        <v>17</v>
      </c>
      <c r="O373" s="56" t="s">
        <v>25</v>
      </c>
      <c r="P373" s="56" t="s">
        <v>24</v>
      </c>
      <c r="Q373" s="56" t="s">
        <v>259</v>
      </c>
      <c r="R373" s="57" t="s">
        <v>65</v>
      </c>
      <c r="S373" s="58" t="s">
        <v>53</v>
      </c>
      <c r="T373" s="59"/>
      <c r="U373" s="59"/>
      <c r="V373" s="59"/>
      <c r="W373" s="96"/>
      <c r="X373" s="59">
        <v>18796.5</v>
      </c>
      <c r="Y373" s="59"/>
      <c r="Z373" s="60">
        <f>T373+U373+V373+W373+X373+Y373</f>
        <v>18796.5</v>
      </c>
      <c r="AA373" s="58">
        <v>2019</v>
      </c>
      <c r="AB373" s="73"/>
      <c r="AC373" s="107"/>
      <c r="AD373" s="41"/>
      <c r="AE373" s="1"/>
      <c r="AF373" s="1"/>
    </row>
    <row r="374" spans="1:32" s="22" customFormat="1" ht="30" x14ac:dyDescent="0.25">
      <c r="A374" s="56" t="s">
        <v>17</v>
      </c>
      <c r="B374" s="56" t="s">
        <v>18</v>
      </c>
      <c r="C374" s="56" t="s">
        <v>19</v>
      </c>
      <c r="D374" s="56" t="s">
        <v>17</v>
      </c>
      <c r="E374" s="56" t="s">
        <v>27</v>
      </c>
      <c r="F374" s="56" t="s">
        <v>17</v>
      </c>
      <c r="G374" s="56" t="s">
        <v>25</v>
      </c>
      <c r="H374" s="56" t="s">
        <v>17</v>
      </c>
      <c r="I374" s="56" t="s">
        <v>25</v>
      </c>
      <c r="J374" s="56" t="s">
        <v>19</v>
      </c>
      <c r="K374" s="56" t="s">
        <v>17</v>
      </c>
      <c r="L374" s="56" t="s">
        <v>18</v>
      </c>
      <c r="M374" s="56" t="s">
        <v>18</v>
      </c>
      <c r="N374" s="56" t="s">
        <v>17</v>
      </c>
      <c r="O374" s="56" t="s">
        <v>25</v>
      </c>
      <c r="P374" s="56" t="s">
        <v>24</v>
      </c>
      <c r="Q374" s="56" t="s">
        <v>259</v>
      </c>
      <c r="R374" s="57" t="s">
        <v>65</v>
      </c>
      <c r="S374" s="58" t="s">
        <v>53</v>
      </c>
      <c r="T374" s="59"/>
      <c r="U374" s="59"/>
      <c r="V374" s="59"/>
      <c r="W374" s="96"/>
      <c r="X374" s="59">
        <v>75185.899999999994</v>
      </c>
      <c r="Y374" s="59"/>
      <c r="Z374" s="60">
        <f>T374+U374+V374+W374+X374+Y374</f>
        <v>75185.899999999994</v>
      </c>
      <c r="AA374" s="58">
        <v>2019</v>
      </c>
      <c r="AB374" s="73"/>
      <c r="AC374" s="107"/>
      <c r="AD374" s="41"/>
      <c r="AE374" s="1"/>
      <c r="AF374" s="1"/>
    </row>
    <row r="375" spans="1:32" s="1" customFormat="1" ht="57.6" customHeight="1" x14ac:dyDescent="0.2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17" t="s">
        <v>66</v>
      </c>
      <c r="S375" s="42" t="s">
        <v>67</v>
      </c>
      <c r="T375" s="8">
        <v>14.6</v>
      </c>
      <c r="U375" s="27">
        <v>7.0000000000000007E-2</v>
      </c>
      <c r="V375" s="15"/>
      <c r="W375" s="101"/>
      <c r="X375" s="15"/>
      <c r="Y375" s="15"/>
      <c r="Z375" s="77">
        <f t="shared" si="25"/>
        <v>14.67</v>
      </c>
      <c r="AA375" s="15">
        <v>2016</v>
      </c>
      <c r="AB375" s="41"/>
      <c r="AC375" s="107"/>
      <c r="AD375" s="41"/>
    </row>
    <row r="376" spans="1:32" s="22" customFormat="1" ht="55.9" customHeight="1" x14ac:dyDescent="0.25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7" t="s">
        <v>68</v>
      </c>
      <c r="S376" s="42" t="s">
        <v>67</v>
      </c>
      <c r="T376" s="8">
        <v>7.1</v>
      </c>
      <c r="U376" s="27">
        <v>0.22</v>
      </c>
      <c r="V376" s="21"/>
      <c r="W376" s="93"/>
      <c r="X376" s="27">
        <f>((1588.56*2)+(1998.6*2))/1000</f>
        <v>7.1743199999999998</v>
      </c>
      <c r="Y376" s="21"/>
      <c r="Z376" s="77">
        <f t="shared" si="25"/>
        <v>14.494319999999998</v>
      </c>
      <c r="AA376" s="15">
        <v>2019</v>
      </c>
      <c r="AB376" s="41"/>
      <c r="AC376" s="107"/>
      <c r="AD376" s="41"/>
      <c r="AE376" s="1"/>
      <c r="AF376" s="1"/>
    </row>
    <row r="377" spans="1:32" s="22" customFormat="1" ht="75" x14ac:dyDescent="0.25">
      <c r="A377" s="56"/>
      <c r="B377" s="56"/>
      <c r="C377" s="56"/>
      <c r="D377" s="56" t="s">
        <v>17</v>
      </c>
      <c r="E377" s="56" t="s">
        <v>27</v>
      </c>
      <c r="F377" s="56" t="s">
        <v>17</v>
      </c>
      <c r="G377" s="56" t="s">
        <v>25</v>
      </c>
      <c r="H377" s="56" t="s">
        <v>17</v>
      </c>
      <c r="I377" s="56" t="s">
        <v>25</v>
      </c>
      <c r="J377" s="56" t="s">
        <v>19</v>
      </c>
      <c r="K377" s="56" t="s">
        <v>17</v>
      </c>
      <c r="L377" s="56" t="s">
        <v>18</v>
      </c>
      <c r="M377" s="56" t="s">
        <v>17</v>
      </c>
      <c r="N377" s="56" t="s">
        <v>17</v>
      </c>
      <c r="O377" s="56" t="s">
        <v>17</v>
      </c>
      <c r="P377" s="56" t="s">
        <v>17</v>
      </c>
      <c r="Q377" s="56" t="s">
        <v>17</v>
      </c>
      <c r="R377" s="57" t="s">
        <v>157</v>
      </c>
      <c r="S377" s="58" t="s">
        <v>53</v>
      </c>
      <c r="T377" s="59"/>
      <c r="U377" s="60">
        <f>U378+U379</f>
        <v>252457.90000000002</v>
      </c>
      <c r="V377" s="60">
        <f>V379</f>
        <v>232340.5</v>
      </c>
      <c r="W377" s="60">
        <f>W379+W378</f>
        <v>261551.80000000002</v>
      </c>
      <c r="X377" s="60">
        <f>X379+X378</f>
        <v>136820.1</v>
      </c>
      <c r="Y377" s="60">
        <f>Y379+Y378</f>
        <v>96160</v>
      </c>
      <c r="Z377" s="60">
        <f>Z378+Z379</f>
        <v>979330.3</v>
      </c>
      <c r="AA377" s="58">
        <v>2020</v>
      </c>
      <c r="AB377" s="41"/>
      <c r="AC377" s="107"/>
      <c r="AD377" s="41"/>
      <c r="AE377" s="115"/>
      <c r="AF377" s="115"/>
    </row>
    <row r="378" spans="1:32" s="22" customFormat="1" ht="75" x14ac:dyDescent="0.25">
      <c r="A378" s="56" t="s">
        <v>17</v>
      </c>
      <c r="B378" s="56" t="s">
        <v>18</v>
      </c>
      <c r="C378" s="56" t="s">
        <v>19</v>
      </c>
      <c r="D378" s="56" t="s">
        <v>17</v>
      </c>
      <c r="E378" s="56" t="s">
        <v>27</v>
      </c>
      <c r="F378" s="56" t="s">
        <v>17</v>
      </c>
      <c r="G378" s="56" t="s">
        <v>25</v>
      </c>
      <c r="H378" s="56" t="s">
        <v>17</v>
      </c>
      <c r="I378" s="56" t="s">
        <v>25</v>
      </c>
      <c r="J378" s="56" t="s">
        <v>19</v>
      </c>
      <c r="K378" s="56" t="s">
        <v>17</v>
      </c>
      <c r="L378" s="56" t="s">
        <v>18</v>
      </c>
      <c r="M378" s="56" t="s">
        <v>17</v>
      </c>
      <c r="N378" s="56" t="s">
        <v>17</v>
      </c>
      <c r="O378" s="56" t="s">
        <v>17</v>
      </c>
      <c r="P378" s="56" t="s">
        <v>17</v>
      </c>
      <c r="Q378" s="56" t="s">
        <v>17</v>
      </c>
      <c r="R378" s="57" t="s">
        <v>157</v>
      </c>
      <c r="S378" s="58" t="s">
        <v>53</v>
      </c>
      <c r="T378" s="59"/>
      <c r="U378" s="59">
        <v>170747.7</v>
      </c>
      <c r="V378" s="59"/>
      <c r="W378" s="59">
        <f>78591.6+25000+16144.4+22471.2+32916.9+14649.6</f>
        <v>189773.7</v>
      </c>
      <c r="X378" s="59">
        <f>90000+22820.1+10000+14000</f>
        <v>136820.1</v>
      </c>
      <c r="Y378" s="59">
        <f>110160-14000</f>
        <v>96160</v>
      </c>
      <c r="Z378" s="60">
        <f>T378+U378+V378+W378+X378+Y378</f>
        <v>593501.5</v>
      </c>
      <c r="AA378" s="58">
        <v>2020</v>
      </c>
      <c r="AB378" s="41"/>
      <c r="AC378" s="107"/>
      <c r="AD378" s="41"/>
      <c r="AE378" s="78"/>
      <c r="AF378" s="78"/>
    </row>
    <row r="379" spans="1:32" s="22" customFormat="1" ht="75" x14ac:dyDescent="0.25">
      <c r="A379" s="56" t="s">
        <v>17</v>
      </c>
      <c r="B379" s="56" t="s">
        <v>18</v>
      </c>
      <c r="C379" s="56" t="s">
        <v>25</v>
      </c>
      <c r="D379" s="56" t="s">
        <v>17</v>
      </c>
      <c r="E379" s="56" t="s">
        <v>27</v>
      </c>
      <c r="F379" s="56" t="s">
        <v>17</v>
      </c>
      <c r="G379" s="56" t="s">
        <v>25</v>
      </c>
      <c r="H379" s="56" t="s">
        <v>17</v>
      </c>
      <c r="I379" s="56" t="s">
        <v>25</v>
      </c>
      <c r="J379" s="56" t="s">
        <v>19</v>
      </c>
      <c r="K379" s="56" t="s">
        <v>17</v>
      </c>
      <c r="L379" s="56" t="s">
        <v>18</v>
      </c>
      <c r="M379" s="56" t="s">
        <v>17</v>
      </c>
      <c r="N379" s="56" t="s">
        <v>17</v>
      </c>
      <c r="O379" s="56" t="s">
        <v>17</v>
      </c>
      <c r="P379" s="56" t="s">
        <v>17</v>
      </c>
      <c r="Q379" s="56" t="s">
        <v>17</v>
      </c>
      <c r="R379" s="57" t="s">
        <v>157</v>
      </c>
      <c r="S379" s="58" t="s">
        <v>53</v>
      </c>
      <c r="T379" s="59"/>
      <c r="U379" s="59">
        <f>26710.2+30000+25000</f>
        <v>81710.2</v>
      </c>
      <c r="V379" s="59">
        <f>170000+31949.5+30391</f>
        <v>232340.5</v>
      </c>
      <c r="W379" s="59">
        <f>71778.1</f>
        <v>71778.100000000006</v>
      </c>
      <c r="X379" s="59"/>
      <c r="Y379" s="59"/>
      <c r="Z379" s="60">
        <f>T379+U379+V379+W379+X379+Y379</f>
        <v>385828.80000000005</v>
      </c>
      <c r="AA379" s="58">
        <v>2018</v>
      </c>
      <c r="AB379" s="41"/>
      <c r="AC379" s="107"/>
      <c r="AD379" s="41"/>
      <c r="AE379" s="78"/>
      <c r="AF379" s="78"/>
    </row>
    <row r="380" spans="1:32" s="22" customFormat="1" ht="30" x14ac:dyDescent="0.25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7" t="s">
        <v>127</v>
      </c>
      <c r="S380" s="15" t="s">
        <v>4</v>
      </c>
      <c r="T380" s="21"/>
      <c r="U380" s="21">
        <v>100</v>
      </c>
      <c r="V380" s="21">
        <v>100</v>
      </c>
      <c r="W380" s="21">
        <v>100</v>
      </c>
      <c r="X380" s="21">
        <v>100</v>
      </c>
      <c r="Y380" s="21">
        <v>100</v>
      </c>
      <c r="Z380" s="6">
        <v>100</v>
      </c>
      <c r="AA380" s="15">
        <v>2020</v>
      </c>
      <c r="AB380" s="41"/>
      <c r="AC380" s="107"/>
      <c r="AD380" s="41"/>
      <c r="AE380" s="1"/>
      <c r="AF380" s="1"/>
    </row>
    <row r="381" spans="1:32" ht="71.25" x14ac:dyDescent="0.25">
      <c r="A381" s="20">
        <v>0</v>
      </c>
      <c r="B381" s="20">
        <v>1</v>
      </c>
      <c r="C381" s="20">
        <v>2</v>
      </c>
      <c r="D381" s="20">
        <v>0</v>
      </c>
      <c r="E381" s="20">
        <v>4</v>
      </c>
      <c r="F381" s="20">
        <v>0</v>
      </c>
      <c r="G381" s="20">
        <v>8</v>
      </c>
      <c r="H381" s="20">
        <v>0</v>
      </c>
      <c r="I381" s="50" t="s">
        <v>25</v>
      </c>
      <c r="J381" s="50" t="s">
        <v>19</v>
      </c>
      <c r="K381" s="50" t="s">
        <v>17</v>
      </c>
      <c r="L381" s="50" t="s">
        <v>19</v>
      </c>
      <c r="M381" s="50" t="s">
        <v>17</v>
      </c>
      <c r="N381" s="50" t="s">
        <v>17</v>
      </c>
      <c r="O381" s="50" t="s">
        <v>17</v>
      </c>
      <c r="P381" s="50" t="s">
        <v>17</v>
      </c>
      <c r="Q381" s="50" t="s">
        <v>17</v>
      </c>
      <c r="R381" s="51" t="s">
        <v>40</v>
      </c>
      <c r="S381" s="26" t="s">
        <v>39</v>
      </c>
      <c r="T381" s="29">
        <v>1</v>
      </c>
      <c r="U381" s="29">
        <v>1</v>
      </c>
      <c r="V381" s="29">
        <v>1</v>
      </c>
      <c r="W381" s="29">
        <v>1</v>
      </c>
      <c r="X381" s="29">
        <v>1</v>
      </c>
      <c r="Y381" s="29">
        <v>1</v>
      </c>
      <c r="Z381" s="29">
        <v>1</v>
      </c>
      <c r="AA381" s="26">
        <v>2020</v>
      </c>
    </row>
    <row r="382" spans="1:32" ht="30" x14ac:dyDescent="0.2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17" t="s">
        <v>135</v>
      </c>
      <c r="S382" s="15" t="s">
        <v>49</v>
      </c>
      <c r="T382" s="21">
        <f>T385+T387</f>
        <v>165</v>
      </c>
      <c r="U382" s="21">
        <f>U387</f>
        <v>210</v>
      </c>
      <c r="V382" s="21">
        <f>V387</f>
        <v>280</v>
      </c>
      <c r="W382" s="21">
        <f>W387</f>
        <v>285</v>
      </c>
      <c r="X382" s="21">
        <f>X387</f>
        <v>300</v>
      </c>
      <c r="Y382" s="21">
        <f>Y387</f>
        <v>200</v>
      </c>
      <c r="Z382" s="6">
        <f>T382+U382+V382+W382+X382+Y382</f>
        <v>1440</v>
      </c>
      <c r="AA382" s="15">
        <v>2020</v>
      </c>
    </row>
    <row r="383" spans="1:32" ht="30" x14ac:dyDescent="0.2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17" t="s">
        <v>136</v>
      </c>
      <c r="S383" s="15" t="s">
        <v>53</v>
      </c>
      <c r="T383" s="8">
        <v>215</v>
      </c>
      <c r="U383" s="8">
        <f>207*1.6</f>
        <v>331.20000000000005</v>
      </c>
      <c r="V383" s="8">
        <f>V387*1.6</f>
        <v>448</v>
      </c>
      <c r="W383" s="8">
        <f>W382*1.6</f>
        <v>456</v>
      </c>
      <c r="X383" s="8">
        <f>X382*1.6</f>
        <v>480</v>
      </c>
      <c r="Y383" s="8">
        <f>Y382*1.6</f>
        <v>320</v>
      </c>
      <c r="Z383" s="5">
        <f>T383+U383+V383+W383+X383+Y383</f>
        <v>2250.1999999999998</v>
      </c>
      <c r="AA383" s="15">
        <v>2020</v>
      </c>
    </row>
    <row r="384" spans="1:32" ht="41.4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7" t="s">
        <v>176</v>
      </c>
      <c r="S384" s="58" t="s">
        <v>39</v>
      </c>
      <c r="T384" s="62">
        <v>1</v>
      </c>
      <c r="U384" s="62">
        <v>1</v>
      </c>
      <c r="V384" s="62">
        <v>1</v>
      </c>
      <c r="W384" s="62">
        <v>1</v>
      </c>
      <c r="X384" s="62">
        <v>1</v>
      </c>
      <c r="Y384" s="62">
        <v>1</v>
      </c>
      <c r="Z384" s="62">
        <v>1</v>
      </c>
      <c r="AA384" s="58">
        <v>2020</v>
      </c>
    </row>
    <row r="385" spans="1:32" ht="30" x14ac:dyDescent="0.2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17" t="s">
        <v>177</v>
      </c>
      <c r="S385" s="15" t="s">
        <v>49</v>
      </c>
      <c r="T385" s="21">
        <v>45</v>
      </c>
      <c r="U385" s="21">
        <v>205</v>
      </c>
      <c r="V385" s="21">
        <v>200</v>
      </c>
      <c r="W385" s="21">
        <v>165</v>
      </c>
      <c r="X385" s="21">
        <v>200</v>
      </c>
      <c r="Y385" s="21">
        <v>125</v>
      </c>
      <c r="Z385" s="6">
        <f>T385+U385+V385+W385+X385+Y385</f>
        <v>940</v>
      </c>
      <c r="AA385" s="15">
        <v>2020</v>
      </c>
    </row>
    <row r="386" spans="1:32" ht="60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7" t="s">
        <v>178</v>
      </c>
      <c r="S386" s="58" t="s">
        <v>39</v>
      </c>
      <c r="T386" s="62">
        <v>1</v>
      </c>
      <c r="U386" s="62">
        <v>1</v>
      </c>
      <c r="V386" s="62">
        <v>1</v>
      </c>
      <c r="W386" s="62">
        <v>1</v>
      </c>
      <c r="X386" s="62">
        <v>1</v>
      </c>
      <c r="Y386" s="62">
        <v>1</v>
      </c>
      <c r="Z386" s="62">
        <v>1</v>
      </c>
      <c r="AA386" s="58">
        <v>2020</v>
      </c>
    </row>
    <row r="387" spans="1:32" ht="45" x14ac:dyDescent="0.2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17" t="s">
        <v>179</v>
      </c>
      <c r="S387" s="15" t="s">
        <v>49</v>
      </c>
      <c r="T387" s="21">
        <v>120</v>
      </c>
      <c r="U387" s="21">
        <v>210</v>
      </c>
      <c r="V387" s="21">
        <v>280</v>
      </c>
      <c r="W387" s="21">
        <v>285</v>
      </c>
      <c r="X387" s="21">
        <v>300</v>
      </c>
      <c r="Y387" s="21">
        <v>200</v>
      </c>
      <c r="Z387" s="6">
        <f>T387+U387+V387+W387+X387+Y387</f>
        <v>1395</v>
      </c>
      <c r="AA387" s="18">
        <v>2020</v>
      </c>
    </row>
    <row r="388" spans="1:32" s="22" customFormat="1" ht="45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7" t="s">
        <v>180</v>
      </c>
      <c r="S388" s="58" t="s">
        <v>39</v>
      </c>
      <c r="T388" s="62">
        <v>1</v>
      </c>
      <c r="U388" s="62">
        <v>1</v>
      </c>
      <c r="V388" s="62">
        <v>1</v>
      </c>
      <c r="W388" s="62">
        <v>1</v>
      </c>
      <c r="X388" s="62">
        <v>1</v>
      </c>
      <c r="Y388" s="62">
        <v>1</v>
      </c>
      <c r="Z388" s="62">
        <v>1</v>
      </c>
      <c r="AA388" s="58">
        <v>2020</v>
      </c>
      <c r="AB388" s="41"/>
      <c r="AC388" s="107"/>
      <c r="AD388" s="41"/>
      <c r="AE388" s="1"/>
      <c r="AF388" s="1"/>
    </row>
    <row r="389" spans="1:32" s="1" customFormat="1" ht="45" x14ac:dyDescent="0.2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17" t="s">
        <v>181</v>
      </c>
      <c r="S389" s="15" t="s">
        <v>49</v>
      </c>
      <c r="T389" s="21">
        <f>700+250</f>
        <v>950</v>
      </c>
      <c r="U389" s="21">
        <v>1085</v>
      </c>
      <c r="V389" s="21">
        <v>1400</v>
      </c>
      <c r="W389" s="21">
        <v>1350</v>
      </c>
      <c r="X389" s="21">
        <v>1300</v>
      </c>
      <c r="Y389" s="21">
        <v>1000</v>
      </c>
      <c r="Z389" s="6">
        <f>T389+U389+V389+W389+X389+Y389</f>
        <v>7085</v>
      </c>
      <c r="AA389" s="15">
        <v>2020</v>
      </c>
      <c r="AB389" s="41"/>
      <c r="AC389" s="107"/>
      <c r="AD389" s="41"/>
    </row>
    <row r="390" spans="1:32" s="2" customFormat="1" ht="26.25" hidden="1" customHeight="1" x14ac:dyDescent="0.25">
      <c r="A390" s="31"/>
      <c r="B390" s="31"/>
      <c r="C390" s="31"/>
      <c r="D390" s="31"/>
      <c r="E390" s="31"/>
      <c r="F390" s="31"/>
      <c r="G390" s="31"/>
      <c r="H390" s="54"/>
      <c r="I390" s="31"/>
      <c r="J390" s="31"/>
      <c r="K390" s="31"/>
      <c r="L390" s="31"/>
      <c r="M390" s="31"/>
      <c r="N390" s="31"/>
      <c r="O390" s="31"/>
      <c r="P390" s="31"/>
      <c r="Q390" s="31"/>
      <c r="R390" s="47" t="s">
        <v>2</v>
      </c>
      <c r="S390" s="30" t="s">
        <v>1</v>
      </c>
      <c r="T390" s="4">
        <f t="shared" ref="T390:Y390" si="26">T392+T393</f>
        <v>41792.9</v>
      </c>
      <c r="U390" s="4">
        <f t="shared" si="26"/>
        <v>42055.9</v>
      </c>
      <c r="V390" s="4">
        <f t="shared" si="26"/>
        <v>44284.9</v>
      </c>
      <c r="W390" s="90">
        <f t="shared" si="26"/>
        <v>46100.6</v>
      </c>
      <c r="X390" s="4">
        <f t="shared" si="26"/>
        <v>47760.2</v>
      </c>
      <c r="Y390" s="4">
        <f t="shared" si="26"/>
        <v>49288.5</v>
      </c>
      <c r="Z390" s="4">
        <f>T390+U390+V390+W390+X390+Y390</f>
        <v>271283</v>
      </c>
      <c r="AA390" s="31">
        <v>2020</v>
      </c>
      <c r="AB390" s="38"/>
      <c r="AC390" s="109"/>
      <c r="AD390" s="38"/>
      <c r="AE390" s="39"/>
      <c r="AF390" s="39"/>
    </row>
    <row r="391" spans="1:32" s="22" customFormat="1" ht="42.75" hidden="1" x14ac:dyDescent="0.25">
      <c r="A391" s="15"/>
      <c r="B391" s="15"/>
      <c r="C391" s="15"/>
      <c r="D391" s="15"/>
      <c r="E391" s="15"/>
      <c r="F391" s="15"/>
      <c r="G391" s="15"/>
      <c r="H391" s="36"/>
      <c r="I391" s="15"/>
      <c r="J391" s="15"/>
      <c r="K391" s="15"/>
      <c r="L391" s="15"/>
      <c r="M391" s="15"/>
      <c r="N391" s="15"/>
      <c r="O391" s="15"/>
      <c r="P391" s="15"/>
      <c r="Q391" s="15"/>
      <c r="R391" s="35" t="s">
        <v>35</v>
      </c>
      <c r="S391" s="25"/>
      <c r="T391" s="5"/>
      <c r="U391" s="5"/>
      <c r="V391" s="5"/>
      <c r="W391" s="91"/>
      <c r="X391" s="5"/>
      <c r="Y391" s="5"/>
      <c r="Z391" s="5"/>
      <c r="AA391" s="15"/>
      <c r="AB391" s="41"/>
      <c r="AC391" s="107"/>
      <c r="AD391" s="41"/>
      <c r="AE391" s="1"/>
      <c r="AF391" s="1"/>
    </row>
    <row r="392" spans="1:32" ht="25.9" hidden="1" customHeight="1" x14ac:dyDescent="0.25">
      <c r="A392" s="12" t="s">
        <v>17</v>
      </c>
      <c r="B392" s="12" t="s">
        <v>18</v>
      </c>
      <c r="C392" s="12" t="s">
        <v>19</v>
      </c>
      <c r="D392" s="12" t="s">
        <v>17</v>
      </c>
      <c r="E392" s="12" t="s">
        <v>24</v>
      </c>
      <c r="F392" s="12" t="s">
        <v>17</v>
      </c>
      <c r="G392" s="12" t="s">
        <v>24</v>
      </c>
      <c r="H392" s="12" t="s">
        <v>17</v>
      </c>
      <c r="I392" s="12" t="s">
        <v>25</v>
      </c>
      <c r="J392" s="12" t="s">
        <v>26</v>
      </c>
      <c r="K392" s="12" t="s">
        <v>17</v>
      </c>
      <c r="L392" s="12" t="s">
        <v>24</v>
      </c>
      <c r="M392" s="12"/>
      <c r="N392" s="12"/>
      <c r="O392" s="12"/>
      <c r="P392" s="12" t="s">
        <v>17</v>
      </c>
      <c r="Q392" s="12" t="s">
        <v>17</v>
      </c>
      <c r="R392" s="9" t="s">
        <v>137</v>
      </c>
      <c r="S392" s="13" t="s">
        <v>1</v>
      </c>
      <c r="T392" s="11">
        <v>41537</v>
      </c>
      <c r="U392" s="11">
        <v>41800</v>
      </c>
      <c r="V392" s="11">
        <v>44015.4</v>
      </c>
      <c r="W392" s="102">
        <v>45820</v>
      </c>
      <c r="X392" s="11">
        <v>47469.5</v>
      </c>
      <c r="Y392" s="11">
        <v>48988.5</v>
      </c>
      <c r="Z392" s="10">
        <f>T392+U392+V392+W392+X392+Y392</f>
        <v>269630.40000000002</v>
      </c>
      <c r="AA392" s="13">
        <v>2020</v>
      </c>
    </row>
    <row r="393" spans="1:32" ht="39" hidden="1" customHeight="1" x14ac:dyDescent="0.25">
      <c r="A393" s="12" t="s">
        <v>17</v>
      </c>
      <c r="B393" s="12" t="s">
        <v>18</v>
      </c>
      <c r="C393" s="12" t="s">
        <v>19</v>
      </c>
      <c r="D393" s="12" t="s">
        <v>17</v>
      </c>
      <c r="E393" s="12" t="s">
        <v>24</v>
      </c>
      <c r="F393" s="12" t="s">
        <v>17</v>
      </c>
      <c r="G393" s="12" t="s">
        <v>24</v>
      </c>
      <c r="H393" s="12" t="s">
        <v>17</v>
      </c>
      <c r="I393" s="12" t="s">
        <v>25</v>
      </c>
      <c r="J393" s="12" t="s">
        <v>26</v>
      </c>
      <c r="K393" s="12" t="s">
        <v>33</v>
      </c>
      <c r="L393" s="12" t="s">
        <v>24</v>
      </c>
      <c r="M393" s="12"/>
      <c r="N393" s="12"/>
      <c r="O393" s="12"/>
      <c r="P393" s="12" t="s">
        <v>19</v>
      </c>
      <c r="Q393" s="12" t="s">
        <v>19</v>
      </c>
      <c r="R393" s="9" t="s">
        <v>138</v>
      </c>
      <c r="S393" s="13" t="s">
        <v>1</v>
      </c>
      <c r="T393" s="32">
        <v>255.9</v>
      </c>
      <c r="U393" s="32">
        <v>255.9</v>
      </c>
      <c r="V393" s="32">
        <v>269.5</v>
      </c>
      <c r="W393" s="103">
        <v>280.60000000000002</v>
      </c>
      <c r="X393" s="32">
        <v>290.7</v>
      </c>
      <c r="Y393" s="32">
        <v>300</v>
      </c>
      <c r="Z393" s="10">
        <f>T393+U393+V393+W393+X393+Y393</f>
        <v>1652.6000000000001</v>
      </c>
      <c r="AA393" s="33">
        <v>2020</v>
      </c>
    </row>
    <row r="394" spans="1:32" s="22" customFormat="1" ht="25.9" hidden="1" customHeight="1" x14ac:dyDescent="0.2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5" t="s">
        <v>36</v>
      </c>
      <c r="S394" s="15"/>
      <c r="T394" s="8"/>
      <c r="U394" s="8"/>
      <c r="V394" s="8"/>
      <c r="W394" s="92"/>
      <c r="X394" s="8"/>
      <c r="Y394" s="8"/>
      <c r="Z394" s="5"/>
      <c r="AA394" s="19"/>
      <c r="AB394" s="41"/>
      <c r="AC394" s="107"/>
      <c r="AD394" s="41"/>
      <c r="AE394" s="1"/>
      <c r="AF394" s="1"/>
    </row>
    <row r="395" spans="1:32" s="22" customFormat="1" ht="30" hidden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9" t="s">
        <v>139</v>
      </c>
      <c r="S395" s="13" t="s">
        <v>13</v>
      </c>
      <c r="T395" s="11" t="s">
        <v>14</v>
      </c>
      <c r="U395" s="11" t="s">
        <v>14</v>
      </c>
      <c r="V395" s="11" t="s">
        <v>14</v>
      </c>
      <c r="W395" s="102" t="s">
        <v>14</v>
      </c>
      <c r="X395" s="11" t="s">
        <v>14</v>
      </c>
      <c r="Y395" s="11" t="s">
        <v>14</v>
      </c>
      <c r="Z395" s="11" t="s">
        <v>14</v>
      </c>
      <c r="AA395" s="13">
        <v>2020</v>
      </c>
      <c r="AB395" s="41"/>
      <c r="AC395" s="107"/>
      <c r="AD395" s="41"/>
      <c r="AE395" s="1"/>
      <c r="AF395" s="1"/>
    </row>
    <row r="396" spans="1:32" s="22" customFormat="1" ht="30" hidden="1" x14ac:dyDescent="0.2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17" t="s">
        <v>140</v>
      </c>
      <c r="S396" s="15" t="s">
        <v>3</v>
      </c>
      <c r="T396" s="18">
        <v>500</v>
      </c>
      <c r="U396" s="18">
        <v>500</v>
      </c>
      <c r="V396" s="18">
        <v>500</v>
      </c>
      <c r="W396" s="98">
        <v>500</v>
      </c>
      <c r="X396" s="18">
        <v>500</v>
      </c>
      <c r="Y396" s="18">
        <v>500</v>
      </c>
      <c r="Z396" s="6">
        <f t="shared" ref="Z396:Z411" si="27">T396+U396+V396+W396+X396+Y396</f>
        <v>3000</v>
      </c>
      <c r="AA396" s="19">
        <v>2020</v>
      </c>
      <c r="AB396" s="41"/>
      <c r="AC396" s="107"/>
      <c r="AD396" s="41"/>
      <c r="AE396" s="1"/>
      <c r="AF396" s="1"/>
    </row>
    <row r="397" spans="1:32" s="22" customFormat="1" ht="52.5" hidden="1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9" t="s">
        <v>141</v>
      </c>
      <c r="S397" s="13" t="s">
        <v>13</v>
      </c>
      <c r="T397" s="11" t="s">
        <v>14</v>
      </c>
      <c r="U397" s="11" t="s">
        <v>14</v>
      </c>
      <c r="V397" s="11" t="s">
        <v>14</v>
      </c>
      <c r="W397" s="102" t="s">
        <v>14</v>
      </c>
      <c r="X397" s="11" t="s">
        <v>14</v>
      </c>
      <c r="Y397" s="11" t="s">
        <v>14</v>
      </c>
      <c r="Z397" s="11" t="s">
        <v>14</v>
      </c>
      <c r="AA397" s="13">
        <v>2020</v>
      </c>
      <c r="AB397" s="41"/>
      <c r="AC397" s="107"/>
      <c r="AD397" s="41"/>
      <c r="AE397" s="1"/>
      <c r="AF397" s="1"/>
    </row>
    <row r="398" spans="1:32" s="22" customFormat="1" ht="60" hidden="1" x14ac:dyDescent="0.2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17" t="s">
        <v>142</v>
      </c>
      <c r="S398" s="15" t="s">
        <v>3</v>
      </c>
      <c r="T398" s="18">
        <v>5</v>
      </c>
      <c r="U398" s="18">
        <v>5</v>
      </c>
      <c r="V398" s="18">
        <v>5</v>
      </c>
      <c r="W398" s="98">
        <v>5</v>
      </c>
      <c r="X398" s="18">
        <v>5</v>
      </c>
      <c r="Y398" s="18">
        <v>5</v>
      </c>
      <c r="Z398" s="6">
        <f t="shared" si="27"/>
        <v>30</v>
      </c>
      <c r="AA398" s="19">
        <v>2020</v>
      </c>
      <c r="AB398" s="41"/>
      <c r="AC398" s="107"/>
      <c r="AD398" s="41"/>
      <c r="AE398" s="1"/>
      <c r="AF398" s="1"/>
    </row>
    <row r="399" spans="1:32" s="22" customFormat="1" ht="45" hidden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9" t="s">
        <v>143</v>
      </c>
      <c r="S399" s="13" t="s">
        <v>13</v>
      </c>
      <c r="T399" s="11" t="s">
        <v>14</v>
      </c>
      <c r="U399" s="11" t="s">
        <v>14</v>
      </c>
      <c r="V399" s="11" t="s">
        <v>14</v>
      </c>
      <c r="W399" s="102" t="s">
        <v>14</v>
      </c>
      <c r="X399" s="11" t="s">
        <v>14</v>
      </c>
      <c r="Y399" s="11" t="s">
        <v>14</v>
      </c>
      <c r="Z399" s="11" t="s">
        <v>14</v>
      </c>
      <c r="AA399" s="13">
        <v>2020</v>
      </c>
      <c r="AB399" s="41"/>
      <c r="AC399" s="107"/>
      <c r="AD399" s="41"/>
      <c r="AE399" s="1"/>
      <c r="AF399" s="1"/>
    </row>
    <row r="400" spans="1:32" s="22" customFormat="1" ht="45" hidden="1" x14ac:dyDescent="0.2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17" t="s">
        <v>144</v>
      </c>
      <c r="S400" s="15" t="s">
        <v>3</v>
      </c>
      <c r="T400" s="18">
        <v>50</v>
      </c>
      <c r="U400" s="18">
        <v>50</v>
      </c>
      <c r="V400" s="18">
        <v>50</v>
      </c>
      <c r="W400" s="98">
        <v>50</v>
      </c>
      <c r="X400" s="18">
        <v>50</v>
      </c>
      <c r="Y400" s="18">
        <v>50</v>
      </c>
      <c r="Z400" s="6">
        <f>T400+U400+V400+W400+X400+Y400</f>
        <v>300</v>
      </c>
      <c r="AA400" s="19">
        <v>2020</v>
      </c>
      <c r="AB400" s="41"/>
      <c r="AC400" s="107"/>
      <c r="AD400" s="41"/>
      <c r="AE400" s="1"/>
      <c r="AF400" s="1"/>
    </row>
    <row r="401" spans="1:16384" s="22" customFormat="1" ht="30" hidden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9" t="s">
        <v>145</v>
      </c>
      <c r="S401" s="13" t="s">
        <v>13</v>
      </c>
      <c r="T401" s="11" t="s">
        <v>14</v>
      </c>
      <c r="U401" s="11" t="s">
        <v>14</v>
      </c>
      <c r="V401" s="11" t="s">
        <v>14</v>
      </c>
      <c r="W401" s="102" t="s">
        <v>14</v>
      </c>
      <c r="X401" s="11" t="s">
        <v>14</v>
      </c>
      <c r="Y401" s="11" t="s">
        <v>14</v>
      </c>
      <c r="Z401" s="11" t="s">
        <v>14</v>
      </c>
      <c r="AA401" s="13">
        <v>2020</v>
      </c>
      <c r="AB401" s="41"/>
      <c r="AC401" s="107"/>
      <c r="AD401" s="41"/>
      <c r="AE401" s="1"/>
      <c r="AF401" s="1"/>
    </row>
    <row r="402" spans="1:16384" s="22" customFormat="1" ht="52.5" hidden="1" customHeight="1" x14ac:dyDescent="0.2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17" t="s">
        <v>146</v>
      </c>
      <c r="S402" s="15" t="s">
        <v>3</v>
      </c>
      <c r="T402" s="18">
        <v>50</v>
      </c>
      <c r="U402" s="18">
        <v>50</v>
      </c>
      <c r="V402" s="18">
        <v>50</v>
      </c>
      <c r="W402" s="98">
        <v>50</v>
      </c>
      <c r="X402" s="18">
        <v>50</v>
      </c>
      <c r="Y402" s="18">
        <v>50</v>
      </c>
      <c r="Z402" s="6">
        <f t="shared" si="27"/>
        <v>300</v>
      </c>
      <c r="AA402" s="19">
        <v>2020</v>
      </c>
      <c r="AB402" s="41"/>
      <c r="AC402" s="107"/>
      <c r="AD402" s="41"/>
      <c r="AE402" s="1"/>
      <c r="AF402" s="1"/>
    </row>
    <row r="403" spans="1:16384" s="22" customFormat="1" ht="39.6" hidden="1" customHeight="1" x14ac:dyDescent="0.2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17" t="s">
        <v>147</v>
      </c>
      <c r="S403" s="15" t="s">
        <v>4</v>
      </c>
      <c r="T403" s="18">
        <v>100</v>
      </c>
      <c r="U403" s="18">
        <v>100</v>
      </c>
      <c r="V403" s="18">
        <v>100</v>
      </c>
      <c r="W403" s="98">
        <v>100</v>
      </c>
      <c r="X403" s="18">
        <v>100</v>
      </c>
      <c r="Y403" s="18">
        <v>100</v>
      </c>
      <c r="Z403" s="6">
        <f t="shared" si="27"/>
        <v>600</v>
      </c>
      <c r="AA403" s="15">
        <v>2020</v>
      </c>
      <c r="AB403" s="41"/>
      <c r="AC403" s="107"/>
      <c r="AD403" s="41"/>
      <c r="AE403" s="1"/>
      <c r="AF403" s="1"/>
    </row>
    <row r="404" spans="1:16384" s="22" customFormat="1" ht="45" hidden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9" t="s">
        <v>148</v>
      </c>
      <c r="S404" s="13" t="s">
        <v>13</v>
      </c>
      <c r="T404" s="11" t="s">
        <v>14</v>
      </c>
      <c r="U404" s="11" t="s">
        <v>14</v>
      </c>
      <c r="V404" s="11" t="s">
        <v>14</v>
      </c>
      <c r="W404" s="102" t="s">
        <v>14</v>
      </c>
      <c r="X404" s="11" t="s">
        <v>14</v>
      </c>
      <c r="Y404" s="11" t="s">
        <v>14</v>
      </c>
      <c r="Z404" s="11" t="s">
        <v>14</v>
      </c>
      <c r="AA404" s="33">
        <v>2020</v>
      </c>
      <c r="AB404" s="41"/>
      <c r="AC404" s="107"/>
      <c r="AD404" s="41"/>
      <c r="AE404" s="1"/>
      <c r="AF404" s="1"/>
    </row>
    <row r="405" spans="1:16384" s="22" customFormat="1" ht="30" hidden="1" x14ac:dyDescent="0.2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17" t="s">
        <v>149</v>
      </c>
      <c r="S405" s="15" t="s">
        <v>7</v>
      </c>
      <c r="T405" s="18">
        <v>12</v>
      </c>
      <c r="U405" s="18">
        <v>12</v>
      </c>
      <c r="V405" s="18">
        <v>12</v>
      </c>
      <c r="W405" s="98">
        <v>12</v>
      </c>
      <c r="X405" s="18">
        <v>12</v>
      </c>
      <c r="Y405" s="18">
        <v>12</v>
      </c>
      <c r="Z405" s="6">
        <f t="shared" si="27"/>
        <v>72</v>
      </c>
      <c r="AA405" s="15">
        <v>2020</v>
      </c>
      <c r="AB405" s="41"/>
      <c r="AC405" s="107"/>
      <c r="AD405" s="41"/>
      <c r="AE405" s="1"/>
      <c r="AF405" s="1"/>
    </row>
    <row r="406" spans="1:16384" s="22" customFormat="1" ht="30" hidden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9" t="s">
        <v>150</v>
      </c>
      <c r="S406" s="13" t="s">
        <v>13</v>
      </c>
      <c r="T406" s="11" t="s">
        <v>14</v>
      </c>
      <c r="U406" s="11" t="s">
        <v>14</v>
      </c>
      <c r="V406" s="11" t="s">
        <v>14</v>
      </c>
      <c r="W406" s="102" t="s">
        <v>14</v>
      </c>
      <c r="X406" s="11" t="s">
        <v>14</v>
      </c>
      <c r="Y406" s="11" t="s">
        <v>14</v>
      </c>
      <c r="Z406" s="28" t="s">
        <v>14</v>
      </c>
      <c r="AA406" s="33">
        <v>2020</v>
      </c>
      <c r="AB406" s="41"/>
      <c r="AC406" s="107"/>
      <c r="AD406" s="41"/>
      <c r="AE406" s="1"/>
      <c r="AF406" s="1"/>
    </row>
    <row r="407" spans="1:16384" s="22" customFormat="1" ht="30" hidden="1" x14ac:dyDescent="0.2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17" t="s">
        <v>151</v>
      </c>
      <c r="S407" s="15" t="s">
        <v>7</v>
      </c>
      <c r="T407" s="18">
        <v>4</v>
      </c>
      <c r="U407" s="18">
        <v>4</v>
      </c>
      <c r="V407" s="18">
        <v>4</v>
      </c>
      <c r="W407" s="98">
        <v>4</v>
      </c>
      <c r="X407" s="18">
        <v>4</v>
      </c>
      <c r="Y407" s="18">
        <v>4</v>
      </c>
      <c r="Z407" s="6">
        <f t="shared" si="27"/>
        <v>24</v>
      </c>
      <c r="AA407" s="15">
        <v>2020</v>
      </c>
      <c r="AB407" s="41"/>
      <c r="AC407" s="107"/>
      <c r="AD407" s="41"/>
      <c r="AE407" s="1"/>
      <c r="AF407" s="1"/>
    </row>
    <row r="408" spans="1:16384" s="22" customFormat="1" ht="45" hidden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9" t="s">
        <v>152</v>
      </c>
      <c r="S408" s="13" t="s">
        <v>13</v>
      </c>
      <c r="T408" s="11" t="s">
        <v>14</v>
      </c>
      <c r="U408" s="11" t="s">
        <v>14</v>
      </c>
      <c r="V408" s="11" t="s">
        <v>14</v>
      </c>
      <c r="W408" s="102" t="s">
        <v>14</v>
      </c>
      <c r="X408" s="11" t="s">
        <v>14</v>
      </c>
      <c r="Y408" s="11" t="s">
        <v>14</v>
      </c>
      <c r="Z408" s="28" t="s">
        <v>14</v>
      </c>
      <c r="AA408" s="33">
        <v>2020</v>
      </c>
      <c r="AB408" s="41"/>
      <c r="AC408" s="107"/>
      <c r="AD408" s="41"/>
      <c r="AE408" s="1"/>
      <c r="AF408" s="1"/>
    </row>
    <row r="409" spans="1:16384" s="22" customFormat="1" ht="30" hidden="1" x14ac:dyDescent="0.2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17" t="s">
        <v>153</v>
      </c>
      <c r="S409" s="15" t="s">
        <v>7</v>
      </c>
      <c r="T409" s="18">
        <v>5</v>
      </c>
      <c r="U409" s="18">
        <v>5</v>
      </c>
      <c r="V409" s="18">
        <v>5</v>
      </c>
      <c r="W409" s="98">
        <v>5</v>
      </c>
      <c r="X409" s="18">
        <v>5</v>
      </c>
      <c r="Y409" s="18">
        <v>5</v>
      </c>
      <c r="Z409" s="6">
        <f t="shared" si="27"/>
        <v>30</v>
      </c>
      <c r="AA409" s="15">
        <v>2020</v>
      </c>
      <c r="AB409" s="41"/>
      <c r="AC409" s="107"/>
      <c r="AD409" s="41"/>
      <c r="AE409" s="1"/>
      <c r="AF409" s="1"/>
    </row>
    <row r="410" spans="1:16384" s="22" customFormat="1" ht="45" hidden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9" t="s">
        <v>154</v>
      </c>
      <c r="S410" s="13" t="s">
        <v>13</v>
      </c>
      <c r="T410" s="11" t="s">
        <v>14</v>
      </c>
      <c r="U410" s="11" t="s">
        <v>14</v>
      </c>
      <c r="V410" s="11" t="s">
        <v>14</v>
      </c>
      <c r="W410" s="102" t="s">
        <v>14</v>
      </c>
      <c r="X410" s="11" t="s">
        <v>14</v>
      </c>
      <c r="Y410" s="11" t="s">
        <v>14</v>
      </c>
      <c r="Z410" s="11" t="s">
        <v>14</v>
      </c>
      <c r="AA410" s="33">
        <v>2020</v>
      </c>
      <c r="AB410" s="41"/>
      <c r="AC410" s="107"/>
      <c r="AD410" s="41"/>
      <c r="AE410" s="1"/>
      <c r="AF410" s="1"/>
    </row>
    <row r="411" spans="1:16384" s="22" customFormat="1" ht="30" hidden="1" x14ac:dyDescent="0.2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17" t="s">
        <v>153</v>
      </c>
      <c r="S411" s="15" t="s">
        <v>7</v>
      </c>
      <c r="T411" s="18">
        <v>4</v>
      </c>
      <c r="U411" s="18">
        <v>4</v>
      </c>
      <c r="V411" s="18">
        <v>4</v>
      </c>
      <c r="W411" s="98">
        <v>4</v>
      </c>
      <c r="X411" s="18">
        <v>4</v>
      </c>
      <c r="Y411" s="18">
        <v>4</v>
      </c>
      <c r="Z411" s="6">
        <f t="shared" si="27"/>
        <v>24</v>
      </c>
      <c r="AA411" s="15">
        <v>2020</v>
      </c>
      <c r="AB411" s="41"/>
      <c r="AC411" s="107"/>
      <c r="AD411" s="41"/>
      <c r="AE411" s="1"/>
      <c r="AF411" s="1"/>
    </row>
    <row r="412" spans="1:16384" s="22" customFormat="1" ht="19.149999999999999" customHeight="1" x14ac:dyDescent="0.25">
      <c r="A412" s="119" t="s">
        <v>47</v>
      </c>
      <c r="B412" s="119"/>
      <c r="C412" s="119"/>
      <c r="D412" s="119"/>
      <c r="E412" s="119"/>
      <c r="F412" s="119"/>
      <c r="G412" s="119"/>
      <c r="H412" s="119"/>
      <c r="I412" s="119"/>
      <c r="J412" s="119"/>
      <c r="K412" s="119"/>
      <c r="L412" s="119"/>
      <c r="M412" s="119"/>
      <c r="N412" s="119"/>
      <c r="O412" s="119"/>
      <c r="P412" s="119"/>
      <c r="Q412" s="119"/>
      <c r="R412" s="119"/>
      <c r="S412" s="119"/>
      <c r="T412" s="119"/>
      <c r="U412" s="119"/>
      <c r="V412" s="119"/>
      <c r="W412" s="119"/>
      <c r="X412" s="119"/>
      <c r="Y412" s="119"/>
      <c r="Z412" s="119"/>
      <c r="AA412" s="119"/>
      <c r="AB412" s="41"/>
      <c r="AC412" s="107"/>
      <c r="AD412" s="41"/>
      <c r="AE412" s="1"/>
      <c r="AF412" s="1"/>
    </row>
    <row r="413" spans="1:16384" s="22" customFormat="1" ht="19.149999999999999" customHeight="1" x14ac:dyDescent="0.25">
      <c r="A413" s="104"/>
      <c r="B413" s="104"/>
      <c r="C413" s="104"/>
      <c r="D413" s="104"/>
      <c r="E413" s="104"/>
      <c r="F413" s="104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5"/>
      <c r="Z413" s="104"/>
      <c r="AA413" s="104" t="s">
        <v>266</v>
      </c>
      <c r="AB413" s="104"/>
      <c r="AC413" s="112"/>
      <c r="AD413" s="104"/>
      <c r="AE413" s="104"/>
      <c r="AF413" s="104"/>
      <c r="AG413" s="104"/>
      <c r="AH413" s="104"/>
      <c r="AI413" s="104"/>
      <c r="AJ413" s="104"/>
      <c r="AK413" s="104"/>
      <c r="AL413" s="104"/>
      <c r="AM413" s="104"/>
      <c r="AN413" s="104"/>
      <c r="AO413" s="104"/>
      <c r="AP413" s="104"/>
      <c r="AQ413" s="104"/>
      <c r="AR413" s="104"/>
      <c r="AS413" s="104"/>
      <c r="AT413" s="104"/>
      <c r="AU413" s="104"/>
      <c r="AV413" s="104"/>
      <c r="AW413" s="104"/>
      <c r="AX413" s="104"/>
      <c r="AY413" s="104"/>
      <c r="AZ413" s="104"/>
      <c r="BA413" s="104"/>
      <c r="BB413" s="104"/>
      <c r="BC413" s="104"/>
      <c r="BD413" s="104"/>
      <c r="BE413" s="104"/>
      <c r="BF413" s="104"/>
      <c r="BG413" s="104"/>
      <c r="BH413" s="104"/>
      <c r="BI413" s="104"/>
      <c r="BJ413" s="104"/>
      <c r="BK413" s="104"/>
      <c r="BL413" s="104"/>
      <c r="BM413" s="104"/>
      <c r="BN413" s="104"/>
      <c r="BO413" s="104"/>
      <c r="BP413" s="104"/>
      <c r="BQ413" s="104"/>
      <c r="BR413" s="104"/>
      <c r="BS413" s="104"/>
      <c r="BT413" s="104"/>
      <c r="BU413" s="104"/>
      <c r="BV413" s="104"/>
      <c r="BW413" s="104"/>
      <c r="BX413" s="104"/>
      <c r="BY413" s="104"/>
      <c r="BZ413" s="104"/>
      <c r="CA413" s="104"/>
      <c r="CB413" s="104"/>
      <c r="CC413" s="104"/>
      <c r="CD413" s="104"/>
      <c r="CE413" s="104"/>
      <c r="CF413" s="104"/>
      <c r="CG413" s="104"/>
      <c r="CH413" s="104"/>
      <c r="CI413" s="104"/>
      <c r="CJ413" s="104"/>
      <c r="CK413" s="104"/>
      <c r="CL413" s="104"/>
      <c r="CM413" s="104"/>
      <c r="CN413" s="104"/>
      <c r="CO413" s="104"/>
      <c r="CP413" s="104"/>
      <c r="CQ413" s="104"/>
      <c r="CR413" s="104"/>
      <c r="CS413" s="104"/>
      <c r="CT413" s="104"/>
      <c r="CU413" s="104"/>
      <c r="CV413" s="104"/>
      <c r="CW413" s="104"/>
      <c r="CX413" s="104"/>
      <c r="CY413" s="104"/>
      <c r="CZ413" s="104"/>
      <c r="DA413" s="104"/>
      <c r="DB413" s="104"/>
      <c r="DC413" s="104"/>
      <c r="DD413" s="104"/>
      <c r="DE413" s="104"/>
      <c r="DF413" s="104"/>
      <c r="DG413" s="104"/>
      <c r="DH413" s="104"/>
      <c r="DI413" s="104"/>
      <c r="DJ413" s="104"/>
      <c r="DK413" s="104"/>
      <c r="DL413" s="104" t="s">
        <v>266</v>
      </c>
      <c r="DM413" s="104" t="s">
        <v>266</v>
      </c>
      <c r="DN413" s="104" t="s">
        <v>266</v>
      </c>
      <c r="DO413" s="104" t="s">
        <v>266</v>
      </c>
      <c r="DP413" s="104" t="s">
        <v>266</v>
      </c>
      <c r="DQ413" s="104" t="s">
        <v>266</v>
      </c>
      <c r="DR413" s="104" t="s">
        <v>266</v>
      </c>
      <c r="DS413" s="104" t="s">
        <v>266</v>
      </c>
      <c r="DT413" s="104" t="s">
        <v>266</v>
      </c>
      <c r="DU413" s="104" t="s">
        <v>266</v>
      </c>
      <c r="DV413" s="104" t="s">
        <v>266</v>
      </c>
      <c r="DW413" s="104" t="s">
        <v>266</v>
      </c>
      <c r="DX413" s="104" t="s">
        <v>266</v>
      </c>
      <c r="DY413" s="104" t="s">
        <v>266</v>
      </c>
      <c r="DZ413" s="104" t="s">
        <v>266</v>
      </c>
      <c r="EA413" s="104" t="s">
        <v>266</v>
      </c>
      <c r="EB413" s="104" t="s">
        <v>266</v>
      </c>
      <c r="EC413" s="104" t="s">
        <v>266</v>
      </c>
      <c r="ED413" s="104" t="s">
        <v>266</v>
      </c>
      <c r="EE413" s="104" t="s">
        <v>266</v>
      </c>
      <c r="EF413" s="104" t="s">
        <v>266</v>
      </c>
      <c r="EG413" s="104" t="s">
        <v>266</v>
      </c>
      <c r="EH413" s="104" t="s">
        <v>266</v>
      </c>
      <c r="EI413" s="104" t="s">
        <v>266</v>
      </c>
      <c r="EJ413" s="104" t="s">
        <v>266</v>
      </c>
      <c r="EK413" s="104" t="s">
        <v>266</v>
      </c>
      <c r="EL413" s="104" t="s">
        <v>266</v>
      </c>
      <c r="EM413" s="104" t="s">
        <v>266</v>
      </c>
      <c r="EN413" s="104" t="s">
        <v>266</v>
      </c>
      <c r="EO413" s="104" t="s">
        <v>266</v>
      </c>
      <c r="EP413" s="104" t="s">
        <v>266</v>
      </c>
      <c r="EQ413" s="104" t="s">
        <v>266</v>
      </c>
      <c r="ER413" s="104" t="s">
        <v>266</v>
      </c>
      <c r="ES413" s="104" t="s">
        <v>266</v>
      </c>
      <c r="ET413" s="104" t="s">
        <v>266</v>
      </c>
      <c r="EU413" s="104" t="s">
        <v>266</v>
      </c>
      <c r="EV413" s="104" t="s">
        <v>266</v>
      </c>
      <c r="EW413" s="104" t="s">
        <v>266</v>
      </c>
      <c r="EX413" s="104" t="s">
        <v>266</v>
      </c>
      <c r="EY413" s="104" t="s">
        <v>266</v>
      </c>
      <c r="EZ413" s="104" t="s">
        <v>266</v>
      </c>
      <c r="FA413" s="104" t="s">
        <v>266</v>
      </c>
      <c r="FB413" s="104" t="s">
        <v>266</v>
      </c>
      <c r="FC413" s="104" t="s">
        <v>266</v>
      </c>
      <c r="FD413" s="104" t="s">
        <v>266</v>
      </c>
      <c r="FE413" s="104" t="s">
        <v>266</v>
      </c>
      <c r="FF413" s="104" t="s">
        <v>266</v>
      </c>
      <c r="FG413" s="104" t="s">
        <v>266</v>
      </c>
      <c r="FH413" s="104" t="s">
        <v>266</v>
      </c>
      <c r="FI413" s="104" t="s">
        <v>266</v>
      </c>
      <c r="FJ413" s="104" t="s">
        <v>266</v>
      </c>
      <c r="FK413" s="104" t="s">
        <v>266</v>
      </c>
      <c r="FL413" s="104" t="s">
        <v>266</v>
      </c>
      <c r="FM413" s="104" t="s">
        <v>266</v>
      </c>
      <c r="FN413" s="104" t="s">
        <v>266</v>
      </c>
      <c r="FO413" s="104" t="s">
        <v>266</v>
      </c>
      <c r="FP413" s="104" t="s">
        <v>266</v>
      </c>
      <c r="FQ413" s="104" t="s">
        <v>266</v>
      </c>
      <c r="FR413" s="104" t="s">
        <v>266</v>
      </c>
      <c r="FS413" s="104" t="s">
        <v>266</v>
      </c>
      <c r="FT413" s="104" t="s">
        <v>266</v>
      </c>
      <c r="FU413" s="104" t="s">
        <v>266</v>
      </c>
      <c r="FV413" s="104" t="s">
        <v>266</v>
      </c>
      <c r="FW413" s="104" t="s">
        <v>266</v>
      </c>
      <c r="FX413" s="104" t="s">
        <v>266</v>
      </c>
      <c r="FY413" s="104" t="s">
        <v>266</v>
      </c>
      <c r="FZ413" s="104" t="s">
        <v>266</v>
      </c>
      <c r="GA413" s="104" t="s">
        <v>266</v>
      </c>
      <c r="GB413" s="104" t="s">
        <v>266</v>
      </c>
      <c r="GC413" s="104" t="s">
        <v>266</v>
      </c>
      <c r="GD413" s="104" t="s">
        <v>266</v>
      </c>
      <c r="GE413" s="104" t="s">
        <v>266</v>
      </c>
      <c r="GF413" s="104" t="s">
        <v>266</v>
      </c>
      <c r="GG413" s="104" t="s">
        <v>266</v>
      </c>
      <c r="GH413" s="104" t="s">
        <v>266</v>
      </c>
      <c r="GI413" s="104" t="s">
        <v>266</v>
      </c>
      <c r="GJ413" s="104" t="s">
        <v>266</v>
      </c>
      <c r="GK413" s="104" t="s">
        <v>266</v>
      </c>
      <c r="GL413" s="104" t="s">
        <v>266</v>
      </c>
      <c r="GM413" s="104" t="s">
        <v>266</v>
      </c>
      <c r="GN413" s="104" t="s">
        <v>266</v>
      </c>
      <c r="GO413" s="104" t="s">
        <v>266</v>
      </c>
      <c r="GP413" s="104" t="s">
        <v>266</v>
      </c>
      <c r="GQ413" s="104" t="s">
        <v>266</v>
      </c>
      <c r="GR413" s="104" t="s">
        <v>266</v>
      </c>
      <c r="GS413" s="104" t="s">
        <v>266</v>
      </c>
      <c r="GT413" s="104" t="s">
        <v>266</v>
      </c>
      <c r="GU413" s="104" t="s">
        <v>266</v>
      </c>
      <c r="GV413" s="104" t="s">
        <v>266</v>
      </c>
      <c r="GW413" s="104" t="s">
        <v>266</v>
      </c>
      <c r="GX413" s="104" t="s">
        <v>266</v>
      </c>
      <c r="GY413" s="104" t="s">
        <v>266</v>
      </c>
      <c r="GZ413" s="104" t="s">
        <v>266</v>
      </c>
      <c r="HA413" s="104" t="s">
        <v>266</v>
      </c>
      <c r="HB413" s="104" t="s">
        <v>266</v>
      </c>
      <c r="HC413" s="104" t="s">
        <v>266</v>
      </c>
      <c r="HD413" s="104" t="s">
        <v>266</v>
      </c>
      <c r="HE413" s="104" t="s">
        <v>266</v>
      </c>
      <c r="HF413" s="104" t="s">
        <v>266</v>
      </c>
      <c r="HG413" s="104" t="s">
        <v>266</v>
      </c>
      <c r="HH413" s="104" t="s">
        <v>266</v>
      </c>
      <c r="HI413" s="104" t="s">
        <v>266</v>
      </c>
      <c r="HJ413" s="104" t="s">
        <v>266</v>
      </c>
      <c r="HK413" s="104" t="s">
        <v>266</v>
      </c>
      <c r="HL413" s="104" t="s">
        <v>266</v>
      </c>
      <c r="HM413" s="104" t="s">
        <v>266</v>
      </c>
      <c r="HN413" s="104" t="s">
        <v>266</v>
      </c>
      <c r="HO413" s="104" t="s">
        <v>266</v>
      </c>
      <c r="HP413" s="104" t="s">
        <v>266</v>
      </c>
      <c r="HQ413" s="104" t="s">
        <v>266</v>
      </c>
      <c r="HR413" s="104" t="s">
        <v>266</v>
      </c>
      <c r="HS413" s="104" t="s">
        <v>266</v>
      </c>
      <c r="HT413" s="104" t="s">
        <v>266</v>
      </c>
      <c r="HU413" s="104" t="s">
        <v>266</v>
      </c>
      <c r="HV413" s="104" t="s">
        <v>266</v>
      </c>
      <c r="HW413" s="104" t="s">
        <v>266</v>
      </c>
      <c r="HX413" s="104" t="s">
        <v>266</v>
      </c>
      <c r="HY413" s="104" t="s">
        <v>266</v>
      </c>
      <c r="HZ413" s="104" t="s">
        <v>266</v>
      </c>
      <c r="IA413" s="104" t="s">
        <v>266</v>
      </c>
      <c r="IB413" s="104" t="s">
        <v>266</v>
      </c>
      <c r="IC413" s="104" t="s">
        <v>266</v>
      </c>
      <c r="ID413" s="104" t="s">
        <v>266</v>
      </c>
      <c r="IE413" s="104" t="s">
        <v>266</v>
      </c>
      <c r="IF413" s="104" t="s">
        <v>266</v>
      </c>
      <c r="IG413" s="104" t="s">
        <v>266</v>
      </c>
      <c r="IH413" s="104" t="s">
        <v>266</v>
      </c>
      <c r="II413" s="104" t="s">
        <v>266</v>
      </c>
      <c r="IJ413" s="104" t="s">
        <v>266</v>
      </c>
      <c r="IK413" s="104" t="s">
        <v>266</v>
      </c>
      <c r="IL413" s="104" t="s">
        <v>266</v>
      </c>
      <c r="IM413" s="104" t="s">
        <v>266</v>
      </c>
      <c r="IN413" s="104" t="s">
        <v>266</v>
      </c>
      <c r="IO413" s="104" t="s">
        <v>266</v>
      </c>
      <c r="IP413" s="104" t="s">
        <v>266</v>
      </c>
      <c r="IQ413" s="104" t="s">
        <v>266</v>
      </c>
      <c r="IR413" s="104" t="s">
        <v>266</v>
      </c>
      <c r="IS413" s="104" t="s">
        <v>266</v>
      </c>
      <c r="IT413" s="104" t="s">
        <v>266</v>
      </c>
      <c r="IU413" s="104" t="s">
        <v>266</v>
      </c>
      <c r="IV413" s="104" t="s">
        <v>266</v>
      </c>
      <c r="IW413" s="104" t="s">
        <v>266</v>
      </c>
      <c r="IX413" s="104" t="s">
        <v>266</v>
      </c>
      <c r="IY413" s="104" t="s">
        <v>266</v>
      </c>
      <c r="IZ413" s="104" t="s">
        <v>266</v>
      </c>
      <c r="JA413" s="104" t="s">
        <v>266</v>
      </c>
      <c r="JB413" s="104" t="s">
        <v>266</v>
      </c>
      <c r="JC413" s="104" t="s">
        <v>266</v>
      </c>
      <c r="JD413" s="104" t="s">
        <v>266</v>
      </c>
      <c r="JE413" s="104" t="s">
        <v>266</v>
      </c>
      <c r="JF413" s="104" t="s">
        <v>266</v>
      </c>
      <c r="JG413" s="104" t="s">
        <v>266</v>
      </c>
      <c r="JH413" s="104" t="s">
        <v>266</v>
      </c>
      <c r="JI413" s="104" t="s">
        <v>266</v>
      </c>
      <c r="JJ413" s="104" t="s">
        <v>266</v>
      </c>
      <c r="JK413" s="104" t="s">
        <v>266</v>
      </c>
      <c r="JL413" s="104" t="s">
        <v>266</v>
      </c>
      <c r="JM413" s="104" t="s">
        <v>266</v>
      </c>
      <c r="JN413" s="104" t="s">
        <v>266</v>
      </c>
      <c r="JO413" s="104" t="s">
        <v>266</v>
      </c>
      <c r="JP413" s="104" t="s">
        <v>266</v>
      </c>
      <c r="JQ413" s="104" t="s">
        <v>266</v>
      </c>
      <c r="JR413" s="104" t="s">
        <v>266</v>
      </c>
      <c r="JS413" s="104" t="s">
        <v>266</v>
      </c>
      <c r="JT413" s="104" t="s">
        <v>266</v>
      </c>
      <c r="JU413" s="104" t="s">
        <v>266</v>
      </c>
      <c r="JV413" s="104" t="s">
        <v>266</v>
      </c>
      <c r="JW413" s="104" t="s">
        <v>266</v>
      </c>
      <c r="JX413" s="104" t="s">
        <v>266</v>
      </c>
      <c r="JY413" s="104" t="s">
        <v>266</v>
      </c>
      <c r="JZ413" s="104" t="s">
        <v>266</v>
      </c>
      <c r="KA413" s="104" t="s">
        <v>266</v>
      </c>
      <c r="KB413" s="104" t="s">
        <v>266</v>
      </c>
      <c r="KC413" s="104" t="s">
        <v>266</v>
      </c>
      <c r="KD413" s="104" t="s">
        <v>266</v>
      </c>
      <c r="KE413" s="104" t="s">
        <v>266</v>
      </c>
      <c r="KF413" s="104" t="s">
        <v>266</v>
      </c>
      <c r="KG413" s="104" t="s">
        <v>266</v>
      </c>
      <c r="KH413" s="104" t="s">
        <v>266</v>
      </c>
      <c r="KI413" s="104" t="s">
        <v>266</v>
      </c>
      <c r="KJ413" s="104" t="s">
        <v>266</v>
      </c>
      <c r="KK413" s="104" t="s">
        <v>266</v>
      </c>
      <c r="KL413" s="104" t="s">
        <v>266</v>
      </c>
      <c r="KM413" s="104" t="s">
        <v>266</v>
      </c>
      <c r="KN413" s="104" t="s">
        <v>266</v>
      </c>
      <c r="KO413" s="104" t="s">
        <v>266</v>
      </c>
      <c r="KP413" s="104" t="s">
        <v>266</v>
      </c>
      <c r="KQ413" s="104" t="s">
        <v>266</v>
      </c>
      <c r="KR413" s="104" t="s">
        <v>266</v>
      </c>
      <c r="KS413" s="104" t="s">
        <v>266</v>
      </c>
      <c r="KT413" s="104" t="s">
        <v>266</v>
      </c>
      <c r="KU413" s="104" t="s">
        <v>266</v>
      </c>
      <c r="KV413" s="104" t="s">
        <v>266</v>
      </c>
      <c r="KW413" s="104" t="s">
        <v>266</v>
      </c>
      <c r="KX413" s="104" t="s">
        <v>266</v>
      </c>
      <c r="KY413" s="104" t="s">
        <v>266</v>
      </c>
      <c r="KZ413" s="104" t="s">
        <v>266</v>
      </c>
      <c r="LA413" s="104" t="s">
        <v>266</v>
      </c>
      <c r="LB413" s="104" t="s">
        <v>266</v>
      </c>
      <c r="LC413" s="104" t="s">
        <v>266</v>
      </c>
      <c r="LD413" s="104" t="s">
        <v>266</v>
      </c>
      <c r="LE413" s="104" t="s">
        <v>266</v>
      </c>
      <c r="LF413" s="104" t="s">
        <v>266</v>
      </c>
      <c r="LG413" s="104" t="s">
        <v>266</v>
      </c>
      <c r="LH413" s="104" t="s">
        <v>266</v>
      </c>
      <c r="LI413" s="104" t="s">
        <v>266</v>
      </c>
      <c r="LJ413" s="104" t="s">
        <v>266</v>
      </c>
      <c r="LK413" s="104" t="s">
        <v>266</v>
      </c>
      <c r="LL413" s="104" t="s">
        <v>266</v>
      </c>
      <c r="LM413" s="104" t="s">
        <v>266</v>
      </c>
      <c r="LN413" s="104" t="s">
        <v>266</v>
      </c>
      <c r="LO413" s="104" t="s">
        <v>266</v>
      </c>
      <c r="LP413" s="104" t="s">
        <v>266</v>
      </c>
      <c r="LQ413" s="104" t="s">
        <v>266</v>
      </c>
      <c r="LR413" s="104" t="s">
        <v>266</v>
      </c>
      <c r="LS413" s="104" t="s">
        <v>266</v>
      </c>
      <c r="LT413" s="104" t="s">
        <v>266</v>
      </c>
      <c r="LU413" s="104" t="s">
        <v>266</v>
      </c>
      <c r="LV413" s="104" t="s">
        <v>266</v>
      </c>
      <c r="LW413" s="104" t="s">
        <v>266</v>
      </c>
      <c r="LX413" s="104" t="s">
        <v>266</v>
      </c>
      <c r="LY413" s="104" t="s">
        <v>266</v>
      </c>
      <c r="LZ413" s="104" t="s">
        <v>266</v>
      </c>
      <c r="MA413" s="104" t="s">
        <v>266</v>
      </c>
      <c r="MB413" s="104" t="s">
        <v>266</v>
      </c>
      <c r="MC413" s="104" t="s">
        <v>266</v>
      </c>
      <c r="MD413" s="104" t="s">
        <v>266</v>
      </c>
      <c r="ME413" s="104" t="s">
        <v>266</v>
      </c>
      <c r="MF413" s="104" t="s">
        <v>266</v>
      </c>
      <c r="MG413" s="104" t="s">
        <v>266</v>
      </c>
      <c r="MH413" s="104" t="s">
        <v>266</v>
      </c>
      <c r="MI413" s="104" t="s">
        <v>266</v>
      </c>
      <c r="MJ413" s="104" t="s">
        <v>266</v>
      </c>
      <c r="MK413" s="104" t="s">
        <v>266</v>
      </c>
      <c r="ML413" s="104" t="s">
        <v>266</v>
      </c>
      <c r="MM413" s="104" t="s">
        <v>266</v>
      </c>
      <c r="MN413" s="104" t="s">
        <v>266</v>
      </c>
      <c r="MO413" s="104" t="s">
        <v>266</v>
      </c>
      <c r="MP413" s="104" t="s">
        <v>266</v>
      </c>
      <c r="MQ413" s="104" t="s">
        <v>266</v>
      </c>
      <c r="MR413" s="104" t="s">
        <v>266</v>
      </c>
      <c r="MS413" s="104" t="s">
        <v>266</v>
      </c>
      <c r="MT413" s="104" t="s">
        <v>266</v>
      </c>
      <c r="MU413" s="104" t="s">
        <v>266</v>
      </c>
      <c r="MV413" s="104" t="s">
        <v>266</v>
      </c>
      <c r="MW413" s="104" t="s">
        <v>266</v>
      </c>
      <c r="MX413" s="104" t="s">
        <v>266</v>
      </c>
      <c r="MY413" s="104" t="s">
        <v>266</v>
      </c>
      <c r="MZ413" s="104" t="s">
        <v>266</v>
      </c>
      <c r="NA413" s="104" t="s">
        <v>266</v>
      </c>
      <c r="NB413" s="104" t="s">
        <v>266</v>
      </c>
      <c r="NC413" s="104" t="s">
        <v>266</v>
      </c>
      <c r="ND413" s="104" t="s">
        <v>266</v>
      </c>
      <c r="NE413" s="104" t="s">
        <v>266</v>
      </c>
      <c r="NF413" s="104" t="s">
        <v>266</v>
      </c>
      <c r="NG413" s="104" t="s">
        <v>266</v>
      </c>
      <c r="NH413" s="104" t="s">
        <v>266</v>
      </c>
      <c r="NI413" s="104" t="s">
        <v>266</v>
      </c>
      <c r="NJ413" s="104" t="s">
        <v>266</v>
      </c>
      <c r="NK413" s="104" t="s">
        <v>266</v>
      </c>
      <c r="NL413" s="104" t="s">
        <v>266</v>
      </c>
      <c r="NM413" s="104" t="s">
        <v>266</v>
      </c>
      <c r="NN413" s="104" t="s">
        <v>266</v>
      </c>
      <c r="NO413" s="104" t="s">
        <v>266</v>
      </c>
      <c r="NP413" s="104" t="s">
        <v>266</v>
      </c>
      <c r="NQ413" s="104" t="s">
        <v>266</v>
      </c>
      <c r="NR413" s="104" t="s">
        <v>266</v>
      </c>
      <c r="NS413" s="104" t="s">
        <v>266</v>
      </c>
      <c r="NT413" s="104" t="s">
        <v>266</v>
      </c>
      <c r="NU413" s="104" t="s">
        <v>266</v>
      </c>
      <c r="NV413" s="104" t="s">
        <v>266</v>
      </c>
      <c r="NW413" s="104" t="s">
        <v>266</v>
      </c>
      <c r="NX413" s="104" t="s">
        <v>266</v>
      </c>
      <c r="NY413" s="104" t="s">
        <v>266</v>
      </c>
      <c r="NZ413" s="104" t="s">
        <v>266</v>
      </c>
      <c r="OA413" s="104" t="s">
        <v>266</v>
      </c>
      <c r="OB413" s="104" t="s">
        <v>266</v>
      </c>
      <c r="OC413" s="104" t="s">
        <v>266</v>
      </c>
      <c r="OD413" s="104" t="s">
        <v>266</v>
      </c>
      <c r="OE413" s="104" t="s">
        <v>266</v>
      </c>
      <c r="OF413" s="104" t="s">
        <v>266</v>
      </c>
      <c r="OG413" s="104" t="s">
        <v>266</v>
      </c>
      <c r="OH413" s="104" t="s">
        <v>266</v>
      </c>
      <c r="OI413" s="104" t="s">
        <v>266</v>
      </c>
      <c r="OJ413" s="104" t="s">
        <v>266</v>
      </c>
      <c r="OK413" s="104" t="s">
        <v>266</v>
      </c>
      <c r="OL413" s="104" t="s">
        <v>266</v>
      </c>
      <c r="OM413" s="104" t="s">
        <v>266</v>
      </c>
      <c r="ON413" s="104" t="s">
        <v>266</v>
      </c>
      <c r="OO413" s="104" t="s">
        <v>266</v>
      </c>
      <c r="OP413" s="104" t="s">
        <v>266</v>
      </c>
      <c r="OQ413" s="104" t="s">
        <v>266</v>
      </c>
      <c r="OR413" s="104" t="s">
        <v>266</v>
      </c>
      <c r="OS413" s="104" t="s">
        <v>266</v>
      </c>
      <c r="OT413" s="104" t="s">
        <v>266</v>
      </c>
      <c r="OU413" s="104" t="s">
        <v>266</v>
      </c>
      <c r="OV413" s="104" t="s">
        <v>266</v>
      </c>
      <c r="OW413" s="104" t="s">
        <v>266</v>
      </c>
      <c r="OX413" s="104" t="s">
        <v>266</v>
      </c>
      <c r="OY413" s="104" t="s">
        <v>266</v>
      </c>
      <c r="OZ413" s="104" t="s">
        <v>266</v>
      </c>
      <c r="PA413" s="104" t="s">
        <v>266</v>
      </c>
      <c r="PB413" s="104" t="s">
        <v>266</v>
      </c>
      <c r="PC413" s="104" t="s">
        <v>266</v>
      </c>
      <c r="PD413" s="104" t="s">
        <v>266</v>
      </c>
      <c r="PE413" s="104" t="s">
        <v>266</v>
      </c>
      <c r="PF413" s="104" t="s">
        <v>266</v>
      </c>
      <c r="PG413" s="104" t="s">
        <v>266</v>
      </c>
      <c r="PH413" s="104" t="s">
        <v>266</v>
      </c>
      <c r="PI413" s="104" t="s">
        <v>266</v>
      </c>
      <c r="PJ413" s="104" t="s">
        <v>266</v>
      </c>
      <c r="PK413" s="104" t="s">
        <v>266</v>
      </c>
      <c r="PL413" s="104" t="s">
        <v>266</v>
      </c>
      <c r="PM413" s="104" t="s">
        <v>266</v>
      </c>
      <c r="PN413" s="104" t="s">
        <v>266</v>
      </c>
      <c r="PO413" s="104" t="s">
        <v>266</v>
      </c>
      <c r="PP413" s="104" t="s">
        <v>266</v>
      </c>
      <c r="PQ413" s="104" t="s">
        <v>266</v>
      </c>
      <c r="PR413" s="104" t="s">
        <v>266</v>
      </c>
      <c r="PS413" s="104" t="s">
        <v>266</v>
      </c>
      <c r="PT413" s="104" t="s">
        <v>266</v>
      </c>
      <c r="PU413" s="104" t="s">
        <v>266</v>
      </c>
      <c r="PV413" s="104" t="s">
        <v>266</v>
      </c>
      <c r="PW413" s="104" t="s">
        <v>266</v>
      </c>
      <c r="PX413" s="104" t="s">
        <v>266</v>
      </c>
      <c r="PY413" s="104" t="s">
        <v>266</v>
      </c>
      <c r="PZ413" s="104" t="s">
        <v>266</v>
      </c>
      <c r="QA413" s="104" t="s">
        <v>266</v>
      </c>
      <c r="QB413" s="104" t="s">
        <v>266</v>
      </c>
      <c r="QC413" s="104" t="s">
        <v>266</v>
      </c>
      <c r="QD413" s="104" t="s">
        <v>266</v>
      </c>
      <c r="QE413" s="104" t="s">
        <v>266</v>
      </c>
      <c r="QF413" s="104" t="s">
        <v>266</v>
      </c>
      <c r="QG413" s="104" t="s">
        <v>266</v>
      </c>
      <c r="QH413" s="104" t="s">
        <v>266</v>
      </c>
      <c r="QI413" s="104" t="s">
        <v>266</v>
      </c>
      <c r="QJ413" s="104" t="s">
        <v>266</v>
      </c>
      <c r="QK413" s="104" t="s">
        <v>266</v>
      </c>
      <c r="QL413" s="104" t="s">
        <v>266</v>
      </c>
      <c r="QM413" s="104" t="s">
        <v>266</v>
      </c>
      <c r="QN413" s="104" t="s">
        <v>266</v>
      </c>
      <c r="QO413" s="104" t="s">
        <v>266</v>
      </c>
      <c r="QP413" s="104" t="s">
        <v>266</v>
      </c>
      <c r="QQ413" s="104" t="s">
        <v>266</v>
      </c>
      <c r="QR413" s="104" t="s">
        <v>266</v>
      </c>
      <c r="QS413" s="104" t="s">
        <v>266</v>
      </c>
      <c r="QT413" s="104" t="s">
        <v>266</v>
      </c>
      <c r="QU413" s="104" t="s">
        <v>266</v>
      </c>
      <c r="QV413" s="104" t="s">
        <v>266</v>
      </c>
      <c r="QW413" s="104" t="s">
        <v>266</v>
      </c>
      <c r="QX413" s="104" t="s">
        <v>266</v>
      </c>
      <c r="QY413" s="104" t="s">
        <v>266</v>
      </c>
      <c r="QZ413" s="104" t="s">
        <v>266</v>
      </c>
      <c r="RA413" s="104" t="s">
        <v>266</v>
      </c>
      <c r="RB413" s="104" t="s">
        <v>266</v>
      </c>
      <c r="RC413" s="104" t="s">
        <v>266</v>
      </c>
      <c r="RD413" s="104" t="s">
        <v>266</v>
      </c>
      <c r="RE413" s="104" t="s">
        <v>266</v>
      </c>
      <c r="RF413" s="104" t="s">
        <v>266</v>
      </c>
      <c r="RG413" s="104" t="s">
        <v>266</v>
      </c>
      <c r="RH413" s="104" t="s">
        <v>266</v>
      </c>
      <c r="RI413" s="104" t="s">
        <v>266</v>
      </c>
      <c r="RJ413" s="104" t="s">
        <v>266</v>
      </c>
      <c r="RK413" s="104" t="s">
        <v>266</v>
      </c>
      <c r="RL413" s="104" t="s">
        <v>266</v>
      </c>
      <c r="RM413" s="104" t="s">
        <v>266</v>
      </c>
      <c r="RN413" s="104" t="s">
        <v>266</v>
      </c>
      <c r="RO413" s="104" t="s">
        <v>266</v>
      </c>
      <c r="RP413" s="104" t="s">
        <v>266</v>
      </c>
      <c r="RQ413" s="104" t="s">
        <v>266</v>
      </c>
      <c r="RR413" s="104" t="s">
        <v>266</v>
      </c>
      <c r="RS413" s="104" t="s">
        <v>266</v>
      </c>
      <c r="RT413" s="104" t="s">
        <v>266</v>
      </c>
      <c r="RU413" s="104" t="s">
        <v>266</v>
      </c>
      <c r="RV413" s="104" t="s">
        <v>266</v>
      </c>
      <c r="RW413" s="104" t="s">
        <v>266</v>
      </c>
      <c r="RX413" s="104" t="s">
        <v>266</v>
      </c>
      <c r="RY413" s="104" t="s">
        <v>266</v>
      </c>
      <c r="RZ413" s="104" t="s">
        <v>266</v>
      </c>
      <c r="SA413" s="104" t="s">
        <v>266</v>
      </c>
      <c r="SB413" s="104" t="s">
        <v>266</v>
      </c>
      <c r="SC413" s="104" t="s">
        <v>266</v>
      </c>
      <c r="SD413" s="104" t="s">
        <v>266</v>
      </c>
      <c r="SE413" s="104" t="s">
        <v>266</v>
      </c>
      <c r="SF413" s="104" t="s">
        <v>266</v>
      </c>
      <c r="SG413" s="104" t="s">
        <v>266</v>
      </c>
      <c r="SH413" s="104" t="s">
        <v>266</v>
      </c>
      <c r="SI413" s="104" t="s">
        <v>266</v>
      </c>
      <c r="SJ413" s="104" t="s">
        <v>266</v>
      </c>
      <c r="SK413" s="104" t="s">
        <v>266</v>
      </c>
      <c r="SL413" s="104" t="s">
        <v>266</v>
      </c>
      <c r="SM413" s="104" t="s">
        <v>266</v>
      </c>
      <c r="SN413" s="104" t="s">
        <v>266</v>
      </c>
      <c r="SO413" s="104" t="s">
        <v>266</v>
      </c>
      <c r="SP413" s="104" t="s">
        <v>266</v>
      </c>
      <c r="SQ413" s="104" t="s">
        <v>266</v>
      </c>
      <c r="SR413" s="104" t="s">
        <v>266</v>
      </c>
      <c r="SS413" s="104" t="s">
        <v>266</v>
      </c>
      <c r="ST413" s="104" t="s">
        <v>266</v>
      </c>
      <c r="SU413" s="104" t="s">
        <v>266</v>
      </c>
      <c r="SV413" s="104" t="s">
        <v>266</v>
      </c>
      <c r="SW413" s="104" t="s">
        <v>266</v>
      </c>
      <c r="SX413" s="104" t="s">
        <v>266</v>
      </c>
      <c r="SY413" s="104" t="s">
        <v>266</v>
      </c>
      <c r="SZ413" s="104" t="s">
        <v>266</v>
      </c>
      <c r="TA413" s="104" t="s">
        <v>266</v>
      </c>
      <c r="TB413" s="104" t="s">
        <v>266</v>
      </c>
      <c r="TC413" s="104" t="s">
        <v>266</v>
      </c>
      <c r="TD413" s="104" t="s">
        <v>266</v>
      </c>
      <c r="TE413" s="104" t="s">
        <v>266</v>
      </c>
      <c r="TF413" s="104" t="s">
        <v>266</v>
      </c>
      <c r="TG413" s="104" t="s">
        <v>266</v>
      </c>
      <c r="TH413" s="104" t="s">
        <v>266</v>
      </c>
      <c r="TI413" s="104" t="s">
        <v>266</v>
      </c>
      <c r="TJ413" s="104" t="s">
        <v>266</v>
      </c>
      <c r="TK413" s="104" t="s">
        <v>266</v>
      </c>
      <c r="TL413" s="104" t="s">
        <v>266</v>
      </c>
      <c r="TM413" s="104" t="s">
        <v>266</v>
      </c>
      <c r="TN413" s="104" t="s">
        <v>266</v>
      </c>
      <c r="TO413" s="104" t="s">
        <v>266</v>
      </c>
      <c r="TP413" s="104" t="s">
        <v>266</v>
      </c>
      <c r="TQ413" s="104" t="s">
        <v>266</v>
      </c>
      <c r="TR413" s="104" t="s">
        <v>266</v>
      </c>
      <c r="TS413" s="104" t="s">
        <v>266</v>
      </c>
      <c r="TT413" s="104" t="s">
        <v>266</v>
      </c>
      <c r="TU413" s="104" t="s">
        <v>266</v>
      </c>
      <c r="TV413" s="104" t="s">
        <v>266</v>
      </c>
      <c r="TW413" s="104" t="s">
        <v>266</v>
      </c>
      <c r="TX413" s="104" t="s">
        <v>266</v>
      </c>
      <c r="TY413" s="104" t="s">
        <v>266</v>
      </c>
      <c r="TZ413" s="104" t="s">
        <v>266</v>
      </c>
      <c r="UA413" s="104" t="s">
        <v>266</v>
      </c>
      <c r="UB413" s="104" t="s">
        <v>266</v>
      </c>
      <c r="UC413" s="104" t="s">
        <v>266</v>
      </c>
      <c r="UD413" s="104" t="s">
        <v>266</v>
      </c>
      <c r="UE413" s="104" t="s">
        <v>266</v>
      </c>
      <c r="UF413" s="104" t="s">
        <v>266</v>
      </c>
      <c r="UG413" s="104" t="s">
        <v>266</v>
      </c>
      <c r="UH413" s="104" t="s">
        <v>266</v>
      </c>
      <c r="UI413" s="104" t="s">
        <v>266</v>
      </c>
      <c r="UJ413" s="104" t="s">
        <v>266</v>
      </c>
      <c r="UK413" s="104" t="s">
        <v>266</v>
      </c>
      <c r="UL413" s="104" t="s">
        <v>266</v>
      </c>
      <c r="UM413" s="104" t="s">
        <v>266</v>
      </c>
      <c r="UN413" s="104" t="s">
        <v>266</v>
      </c>
      <c r="UO413" s="104" t="s">
        <v>266</v>
      </c>
      <c r="UP413" s="104" t="s">
        <v>266</v>
      </c>
      <c r="UQ413" s="104" t="s">
        <v>266</v>
      </c>
      <c r="UR413" s="104" t="s">
        <v>266</v>
      </c>
      <c r="US413" s="104" t="s">
        <v>266</v>
      </c>
      <c r="UT413" s="104" t="s">
        <v>266</v>
      </c>
      <c r="UU413" s="104" t="s">
        <v>266</v>
      </c>
      <c r="UV413" s="104" t="s">
        <v>266</v>
      </c>
      <c r="UW413" s="104" t="s">
        <v>266</v>
      </c>
      <c r="UX413" s="104" t="s">
        <v>266</v>
      </c>
      <c r="UY413" s="104" t="s">
        <v>266</v>
      </c>
      <c r="UZ413" s="104" t="s">
        <v>266</v>
      </c>
      <c r="VA413" s="104" t="s">
        <v>266</v>
      </c>
      <c r="VB413" s="104" t="s">
        <v>266</v>
      </c>
      <c r="VC413" s="104" t="s">
        <v>266</v>
      </c>
      <c r="VD413" s="104" t="s">
        <v>266</v>
      </c>
      <c r="VE413" s="104" t="s">
        <v>266</v>
      </c>
      <c r="VF413" s="104" t="s">
        <v>266</v>
      </c>
      <c r="VG413" s="104" t="s">
        <v>266</v>
      </c>
      <c r="VH413" s="104" t="s">
        <v>266</v>
      </c>
      <c r="VI413" s="104" t="s">
        <v>266</v>
      </c>
      <c r="VJ413" s="104" t="s">
        <v>266</v>
      </c>
      <c r="VK413" s="104" t="s">
        <v>266</v>
      </c>
      <c r="VL413" s="104" t="s">
        <v>266</v>
      </c>
      <c r="VM413" s="104" t="s">
        <v>266</v>
      </c>
      <c r="VN413" s="104" t="s">
        <v>266</v>
      </c>
      <c r="VO413" s="104" t="s">
        <v>266</v>
      </c>
      <c r="VP413" s="104" t="s">
        <v>266</v>
      </c>
      <c r="VQ413" s="104" t="s">
        <v>266</v>
      </c>
      <c r="VR413" s="104" t="s">
        <v>266</v>
      </c>
      <c r="VS413" s="104" t="s">
        <v>266</v>
      </c>
      <c r="VT413" s="104" t="s">
        <v>266</v>
      </c>
      <c r="VU413" s="104" t="s">
        <v>266</v>
      </c>
      <c r="VV413" s="104" t="s">
        <v>266</v>
      </c>
      <c r="VW413" s="104" t="s">
        <v>266</v>
      </c>
      <c r="VX413" s="104" t="s">
        <v>266</v>
      </c>
      <c r="VY413" s="104" t="s">
        <v>266</v>
      </c>
      <c r="VZ413" s="104" t="s">
        <v>266</v>
      </c>
      <c r="WA413" s="104" t="s">
        <v>266</v>
      </c>
      <c r="WB413" s="104" t="s">
        <v>266</v>
      </c>
      <c r="WC413" s="104" t="s">
        <v>266</v>
      </c>
      <c r="WD413" s="104" t="s">
        <v>266</v>
      </c>
      <c r="WE413" s="104" t="s">
        <v>266</v>
      </c>
      <c r="WF413" s="104" t="s">
        <v>266</v>
      </c>
      <c r="WG413" s="104" t="s">
        <v>266</v>
      </c>
      <c r="WH413" s="104" t="s">
        <v>266</v>
      </c>
      <c r="WI413" s="104" t="s">
        <v>266</v>
      </c>
      <c r="WJ413" s="104" t="s">
        <v>266</v>
      </c>
      <c r="WK413" s="104" t="s">
        <v>266</v>
      </c>
      <c r="WL413" s="104" t="s">
        <v>266</v>
      </c>
      <c r="WM413" s="104" t="s">
        <v>266</v>
      </c>
      <c r="WN413" s="104" t="s">
        <v>266</v>
      </c>
      <c r="WO413" s="104" t="s">
        <v>266</v>
      </c>
      <c r="WP413" s="104" t="s">
        <v>266</v>
      </c>
      <c r="WQ413" s="104" t="s">
        <v>266</v>
      </c>
      <c r="WR413" s="104" t="s">
        <v>266</v>
      </c>
      <c r="WS413" s="104" t="s">
        <v>266</v>
      </c>
      <c r="WT413" s="104" t="s">
        <v>266</v>
      </c>
      <c r="WU413" s="104" t="s">
        <v>266</v>
      </c>
      <c r="WV413" s="104" t="s">
        <v>266</v>
      </c>
      <c r="WW413" s="104" t="s">
        <v>266</v>
      </c>
      <c r="WX413" s="104" t="s">
        <v>266</v>
      </c>
      <c r="WY413" s="104" t="s">
        <v>266</v>
      </c>
      <c r="WZ413" s="104" t="s">
        <v>266</v>
      </c>
      <c r="XA413" s="104" t="s">
        <v>266</v>
      </c>
      <c r="XB413" s="104" t="s">
        <v>266</v>
      </c>
      <c r="XC413" s="104" t="s">
        <v>266</v>
      </c>
      <c r="XD413" s="104" t="s">
        <v>266</v>
      </c>
      <c r="XE413" s="104" t="s">
        <v>266</v>
      </c>
      <c r="XF413" s="104" t="s">
        <v>266</v>
      </c>
      <c r="XG413" s="104" t="s">
        <v>266</v>
      </c>
      <c r="XH413" s="104" t="s">
        <v>266</v>
      </c>
      <c r="XI413" s="104" t="s">
        <v>266</v>
      </c>
      <c r="XJ413" s="104" t="s">
        <v>266</v>
      </c>
      <c r="XK413" s="104" t="s">
        <v>266</v>
      </c>
      <c r="XL413" s="104" t="s">
        <v>266</v>
      </c>
      <c r="XM413" s="104" t="s">
        <v>266</v>
      </c>
      <c r="XN413" s="104" t="s">
        <v>266</v>
      </c>
      <c r="XO413" s="104" t="s">
        <v>266</v>
      </c>
      <c r="XP413" s="104" t="s">
        <v>266</v>
      </c>
      <c r="XQ413" s="104" t="s">
        <v>266</v>
      </c>
      <c r="XR413" s="104" t="s">
        <v>266</v>
      </c>
      <c r="XS413" s="104" t="s">
        <v>266</v>
      </c>
      <c r="XT413" s="104" t="s">
        <v>266</v>
      </c>
      <c r="XU413" s="104" t="s">
        <v>266</v>
      </c>
      <c r="XV413" s="104" t="s">
        <v>266</v>
      </c>
      <c r="XW413" s="104" t="s">
        <v>266</v>
      </c>
      <c r="XX413" s="104" t="s">
        <v>266</v>
      </c>
      <c r="XY413" s="104" t="s">
        <v>266</v>
      </c>
      <c r="XZ413" s="104" t="s">
        <v>266</v>
      </c>
      <c r="YA413" s="104" t="s">
        <v>266</v>
      </c>
      <c r="YB413" s="104" t="s">
        <v>266</v>
      </c>
      <c r="YC413" s="104" t="s">
        <v>266</v>
      </c>
      <c r="YD413" s="104" t="s">
        <v>266</v>
      </c>
      <c r="YE413" s="104" t="s">
        <v>266</v>
      </c>
      <c r="YF413" s="104" t="s">
        <v>266</v>
      </c>
      <c r="YG413" s="104" t="s">
        <v>266</v>
      </c>
      <c r="YH413" s="104" t="s">
        <v>266</v>
      </c>
      <c r="YI413" s="104" t="s">
        <v>266</v>
      </c>
      <c r="YJ413" s="104" t="s">
        <v>266</v>
      </c>
      <c r="YK413" s="104" t="s">
        <v>266</v>
      </c>
      <c r="YL413" s="104" t="s">
        <v>266</v>
      </c>
      <c r="YM413" s="104" t="s">
        <v>266</v>
      </c>
      <c r="YN413" s="104" t="s">
        <v>266</v>
      </c>
      <c r="YO413" s="104" t="s">
        <v>266</v>
      </c>
      <c r="YP413" s="104" t="s">
        <v>266</v>
      </c>
      <c r="YQ413" s="104" t="s">
        <v>266</v>
      </c>
      <c r="YR413" s="104" t="s">
        <v>266</v>
      </c>
      <c r="YS413" s="104" t="s">
        <v>266</v>
      </c>
      <c r="YT413" s="104" t="s">
        <v>266</v>
      </c>
      <c r="YU413" s="104" t="s">
        <v>266</v>
      </c>
      <c r="YV413" s="104" t="s">
        <v>266</v>
      </c>
      <c r="YW413" s="104" t="s">
        <v>266</v>
      </c>
      <c r="YX413" s="104" t="s">
        <v>266</v>
      </c>
      <c r="YY413" s="104" t="s">
        <v>266</v>
      </c>
      <c r="YZ413" s="104" t="s">
        <v>266</v>
      </c>
      <c r="ZA413" s="104" t="s">
        <v>266</v>
      </c>
      <c r="ZB413" s="104" t="s">
        <v>266</v>
      </c>
      <c r="ZC413" s="104" t="s">
        <v>266</v>
      </c>
      <c r="ZD413" s="104" t="s">
        <v>266</v>
      </c>
      <c r="ZE413" s="104" t="s">
        <v>266</v>
      </c>
      <c r="ZF413" s="104" t="s">
        <v>266</v>
      </c>
      <c r="ZG413" s="104" t="s">
        <v>266</v>
      </c>
      <c r="ZH413" s="104" t="s">
        <v>266</v>
      </c>
      <c r="ZI413" s="104" t="s">
        <v>266</v>
      </c>
      <c r="ZJ413" s="104" t="s">
        <v>266</v>
      </c>
      <c r="ZK413" s="104" t="s">
        <v>266</v>
      </c>
      <c r="ZL413" s="104" t="s">
        <v>266</v>
      </c>
      <c r="ZM413" s="104" t="s">
        <v>266</v>
      </c>
      <c r="ZN413" s="104" t="s">
        <v>266</v>
      </c>
      <c r="ZO413" s="104" t="s">
        <v>266</v>
      </c>
      <c r="ZP413" s="104" t="s">
        <v>266</v>
      </c>
      <c r="ZQ413" s="104" t="s">
        <v>266</v>
      </c>
      <c r="ZR413" s="104" t="s">
        <v>266</v>
      </c>
      <c r="ZS413" s="104" t="s">
        <v>266</v>
      </c>
      <c r="ZT413" s="104" t="s">
        <v>266</v>
      </c>
      <c r="ZU413" s="104" t="s">
        <v>266</v>
      </c>
      <c r="ZV413" s="104" t="s">
        <v>266</v>
      </c>
      <c r="ZW413" s="104" t="s">
        <v>266</v>
      </c>
      <c r="ZX413" s="104" t="s">
        <v>266</v>
      </c>
      <c r="ZY413" s="104" t="s">
        <v>266</v>
      </c>
      <c r="ZZ413" s="104" t="s">
        <v>266</v>
      </c>
      <c r="AAA413" s="104" t="s">
        <v>266</v>
      </c>
      <c r="AAB413" s="104" t="s">
        <v>266</v>
      </c>
      <c r="AAC413" s="104" t="s">
        <v>266</v>
      </c>
      <c r="AAD413" s="104" t="s">
        <v>266</v>
      </c>
      <c r="AAE413" s="104" t="s">
        <v>266</v>
      </c>
      <c r="AAF413" s="104" t="s">
        <v>266</v>
      </c>
      <c r="AAG413" s="104" t="s">
        <v>266</v>
      </c>
      <c r="AAH413" s="104" t="s">
        <v>266</v>
      </c>
      <c r="AAI413" s="104" t="s">
        <v>266</v>
      </c>
      <c r="AAJ413" s="104" t="s">
        <v>266</v>
      </c>
      <c r="AAK413" s="104" t="s">
        <v>266</v>
      </c>
      <c r="AAL413" s="104" t="s">
        <v>266</v>
      </c>
      <c r="AAM413" s="104" t="s">
        <v>266</v>
      </c>
      <c r="AAN413" s="104" t="s">
        <v>266</v>
      </c>
      <c r="AAO413" s="104" t="s">
        <v>266</v>
      </c>
      <c r="AAP413" s="104" t="s">
        <v>266</v>
      </c>
      <c r="AAQ413" s="104" t="s">
        <v>266</v>
      </c>
      <c r="AAR413" s="104" t="s">
        <v>266</v>
      </c>
      <c r="AAS413" s="104" t="s">
        <v>266</v>
      </c>
      <c r="AAT413" s="104" t="s">
        <v>266</v>
      </c>
      <c r="AAU413" s="104" t="s">
        <v>266</v>
      </c>
      <c r="AAV413" s="104" t="s">
        <v>266</v>
      </c>
      <c r="AAW413" s="104" t="s">
        <v>266</v>
      </c>
      <c r="AAX413" s="104" t="s">
        <v>266</v>
      </c>
      <c r="AAY413" s="104" t="s">
        <v>266</v>
      </c>
      <c r="AAZ413" s="104" t="s">
        <v>266</v>
      </c>
      <c r="ABA413" s="104" t="s">
        <v>266</v>
      </c>
      <c r="ABB413" s="104" t="s">
        <v>266</v>
      </c>
      <c r="ABC413" s="104" t="s">
        <v>266</v>
      </c>
      <c r="ABD413" s="104" t="s">
        <v>266</v>
      </c>
      <c r="ABE413" s="104" t="s">
        <v>266</v>
      </c>
      <c r="ABF413" s="104" t="s">
        <v>266</v>
      </c>
      <c r="ABG413" s="104" t="s">
        <v>266</v>
      </c>
      <c r="ABH413" s="104" t="s">
        <v>266</v>
      </c>
      <c r="ABI413" s="104" t="s">
        <v>266</v>
      </c>
      <c r="ABJ413" s="104" t="s">
        <v>266</v>
      </c>
      <c r="ABK413" s="104" t="s">
        <v>266</v>
      </c>
      <c r="ABL413" s="104" t="s">
        <v>266</v>
      </c>
      <c r="ABM413" s="104" t="s">
        <v>266</v>
      </c>
      <c r="ABN413" s="104" t="s">
        <v>266</v>
      </c>
      <c r="ABO413" s="104" t="s">
        <v>266</v>
      </c>
      <c r="ABP413" s="104" t="s">
        <v>266</v>
      </c>
      <c r="ABQ413" s="104" t="s">
        <v>266</v>
      </c>
      <c r="ABR413" s="104" t="s">
        <v>266</v>
      </c>
      <c r="ABS413" s="104" t="s">
        <v>266</v>
      </c>
      <c r="ABT413" s="104" t="s">
        <v>266</v>
      </c>
      <c r="ABU413" s="104" t="s">
        <v>266</v>
      </c>
      <c r="ABV413" s="104" t="s">
        <v>266</v>
      </c>
      <c r="ABW413" s="104" t="s">
        <v>266</v>
      </c>
      <c r="ABX413" s="104" t="s">
        <v>266</v>
      </c>
      <c r="ABY413" s="104" t="s">
        <v>266</v>
      </c>
      <c r="ABZ413" s="104" t="s">
        <v>266</v>
      </c>
      <c r="ACA413" s="104" t="s">
        <v>266</v>
      </c>
      <c r="ACB413" s="104" t="s">
        <v>266</v>
      </c>
      <c r="ACC413" s="104" t="s">
        <v>266</v>
      </c>
      <c r="ACD413" s="104" t="s">
        <v>266</v>
      </c>
      <c r="ACE413" s="104" t="s">
        <v>266</v>
      </c>
      <c r="ACF413" s="104" t="s">
        <v>266</v>
      </c>
      <c r="ACG413" s="104" t="s">
        <v>266</v>
      </c>
      <c r="ACH413" s="104" t="s">
        <v>266</v>
      </c>
      <c r="ACI413" s="104" t="s">
        <v>266</v>
      </c>
      <c r="ACJ413" s="104" t="s">
        <v>266</v>
      </c>
      <c r="ACK413" s="104" t="s">
        <v>266</v>
      </c>
      <c r="ACL413" s="104" t="s">
        <v>266</v>
      </c>
      <c r="ACM413" s="104" t="s">
        <v>266</v>
      </c>
      <c r="ACN413" s="104" t="s">
        <v>266</v>
      </c>
      <c r="ACO413" s="104" t="s">
        <v>266</v>
      </c>
      <c r="ACP413" s="104" t="s">
        <v>266</v>
      </c>
      <c r="ACQ413" s="104" t="s">
        <v>266</v>
      </c>
      <c r="ACR413" s="104" t="s">
        <v>266</v>
      </c>
      <c r="ACS413" s="104" t="s">
        <v>266</v>
      </c>
      <c r="ACT413" s="104" t="s">
        <v>266</v>
      </c>
      <c r="ACU413" s="104" t="s">
        <v>266</v>
      </c>
      <c r="ACV413" s="104" t="s">
        <v>266</v>
      </c>
      <c r="ACW413" s="104" t="s">
        <v>266</v>
      </c>
      <c r="ACX413" s="104" t="s">
        <v>266</v>
      </c>
      <c r="ACY413" s="104" t="s">
        <v>266</v>
      </c>
      <c r="ACZ413" s="104" t="s">
        <v>266</v>
      </c>
      <c r="ADA413" s="104" t="s">
        <v>266</v>
      </c>
      <c r="ADB413" s="104" t="s">
        <v>266</v>
      </c>
      <c r="ADC413" s="104" t="s">
        <v>266</v>
      </c>
      <c r="ADD413" s="104" t="s">
        <v>266</v>
      </c>
      <c r="ADE413" s="104" t="s">
        <v>266</v>
      </c>
      <c r="ADF413" s="104" t="s">
        <v>266</v>
      </c>
      <c r="ADG413" s="104" t="s">
        <v>266</v>
      </c>
      <c r="ADH413" s="104" t="s">
        <v>266</v>
      </c>
      <c r="ADI413" s="104" t="s">
        <v>266</v>
      </c>
      <c r="ADJ413" s="104" t="s">
        <v>266</v>
      </c>
      <c r="ADK413" s="104" t="s">
        <v>266</v>
      </c>
      <c r="ADL413" s="104" t="s">
        <v>266</v>
      </c>
      <c r="ADM413" s="104" t="s">
        <v>266</v>
      </c>
      <c r="ADN413" s="104" t="s">
        <v>266</v>
      </c>
      <c r="ADO413" s="104" t="s">
        <v>266</v>
      </c>
      <c r="ADP413" s="104" t="s">
        <v>266</v>
      </c>
      <c r="ADQ413" s="104" t="s">
        <v>266</v>
      </c>
      <c r="ADR413" s="104" t="s">
        <v>266</v>
      </c>
      <c r="ADS413" s="104" t="s">
        <v>266</v>
      </c>
      <c r="ADT413" s="104" t="s">
        <v>266</v>
      </c>
      <c r="ADU413" s="104" t="s">
        <v>266</v>
      </c>
      <c r="ADV413" s="104" t="s">
        <v>266</v>
      </c>
      <c r="ADW413" s="104" t="s">
        <v>266</v>
      </c>
      <c r="ADX413" s="104" t="s">
        <v>266</v>
      </c>
      <c r="ADY413" s="104" t="s">
        <v>266</v>
      </c>
      <c r="ADZ413" s="104" t="s">
        <v>266</v>
      </c>
      <c r="AEA413" s="104" t="s">
        <v>266</v>
      </c>
      <c r="AEB413" s="104" t="s">
        <v>266</v>
      </c>
      <c r="AEC413" s="104" t="s">
        <v>266</v>
      </c>
      <c r="AED413" s="104" t="s">
        <v>266</v>
      </c>
      <c r="AEE413" s="104" t="s">
        <v>266</v>
      </c>
      <c r="AEF413" s="104" t="s">
        <v>266</v>
      </c>
      <c r="AEG413" s="104" t="s">
        <v>266</v>
      </c>
      <c r="AEH413" s="104" t="s">
        <v>266</v>
      </c>
      <c r="AEI413" s="104" t="s">
        <v>266</v>
      </c>
      <c r="AEJ413" s="104" t="s">
        <v>266</v>
      </c>
      <c r="AEK413" s="104" t="s">
        <v>266</v>
      </c>
      <c r="AEL413" s="104" t="s">
        <v>266</v>
      </c>
      <c r="AEM413" s="104" t="s">
        <v>266</v>
      </c>
      <c r="AEN413" s="104" t="s">
        <v>266</v>
      </c>
      <c r="AEO413" s="104" t="s">
        <v>266</v>
      </c>
      <c r="AEP413" s="104" t="s">
        <v>266</v>
      </c>
      <c r="AEQ413" s="104" t="s">
        <v>266</v>
      </c>
      <c r="AER413" s="104" t="s">
        <v>266</v>
      </c>
      <c r="AES413" s="104" t="s">
        <v>266</v>
      </c>
      <c r="AET413" s="104" t="s">
        <v>266</v>
      </c>
      <c r="AEU413" s="104" t="s">
        <v>266</v>
      </c>
      <c r="AEV413" s="104" t="s">
        <v>266</v>
      </c>
      <c r="AEW413" s="104" t="s">
        <v>266</v>
      </c>
      <c r="AEX413" s="104" t="s">
        <v>266</v>
      </c>
      <c r="AEY413" s="104" t="s">
        <v>266</v>
      </c>
      <c r="AEZ413" s="104" t="s">
        <v>266</v>
      </c>
      <c r="AFA413" s="104" t="s">
        <v>266</v>
      </c>
      <c r="AFB413" s="104" t="s">
        <v>266</v>
      </c>
      <c r="AFC413" s="104" t="s">
        <v>266</v>
      </c>
      <c r="AFD413" s="104" t="s">
        <v>266</v>
      </c>
      <c r="AFE413" s="104" t="s">
        <v>266</v>
      </c>
      <c r="AFF413" s="104" t="s">
        <v>266</v>
      </c>
      <c r="AFG413" s="104" t="s">
        <v>266</v>
      </c>
      <c r="AFH413" s="104" t="s">
        <v>266</v>
      </c>
      <c r="AFI413" s="104" t="s">
        <v>266</v>
      </c>
      <c r="AFJ413" s="104" t="s">
        <v>266</v>
      </c>
      <c r="AFK413" s="104" t="s">
        <v>266</v>
      </c>
      <c r="AFL413" s="104" t="s">
        <v>266</v>
      </c>
      <c r="AFM413" s="104" t="s">
        <v>266</v>
      </c>
      <c r="AFN413" s="104" t="s">
        <v>266</v>
      </c>
      <c r="AFO413" s="104" t="s">
        <v>266</v>
      </c>
      <c r="AFP413" s="104" t="s">
        <v>266</v>
      </c>
      <c r="AFQ413" s="104" t="s">
        <v>266</v>
      </c>
      <c r="AFR413" s="104" t="s">
        <v>266</v>
      </c>
      <c r="AFS413" s="104" t="s">
        <v>266</v>
      </c>
      <c r="AFT413" s="104" t="s">
        <v>266</v>
      </c>
      <c r="AFU413" s="104" t="s">
        <v>266</v>
      </c>
      <c r="AFV413" s="104" t="s">
        <v>266</v>
      </c>
      <c r="AFW413" s="104" t="s">
        <v>266</v>
      </c>
      <c r="AFX413" s="104" t="s">
        <v>266</v>
      </c>
      <c r="AFY413" s="104" t="s">
        <v>266</v>
      </c>
      <c r="AFZ413" s="104" t="s">
        <v>266</v>
      </c>
      <c r="AGA413" s="104" t="s">
        <v>266</v>
      </c>
      <c r="AGB413" s="104" t="s">
        <v>266</v>
      </c>
      <c r="AGC413" s="104" t="s">
        <v>266</v>
      </c>
      <c r="AGD413" s="104" t="s">
        <v>266</v>
      </c>
      <c r="AGE413" s="104" t="s">
        <v>266</v>
      </c>
      <c r="AGF413" s="104" t="s">
        <v>266</v>
      </c>
      <c r="AGG413" s="104" t="s">
        <v>266</v>
      </c>
      <c r="AGH413" s="104" t="s">
        <v>266</v>
      </c>
      <c r="AGI413" s="104" t="s">
        <v>266</v>
      </c>
      <c r="AGJ413" s="104" t="s">
        <v>266</v>
      </c>
      <c r="AGK413" s="104" t="s">
        <v>266</v>
      </c>
      <c r="AGL413" s="104" t="s">
        <v>266</v>
      </c>
      <c r="AGM413" s="104" t="s">
        <v>266</v>
      </c>
      <c r="AGN413" s="104" t="s">
        <v>266</v>
      </c>
      <c r="AGO413" s="104" t="s">
        <v>266</v>
      </c>
      <c r="AGP413" s="104" t="s">
        <v>266</v>
      </c>
      <c r="AGQ413" s="104" t="s">
        <v>266</v>
      </c>
      <c r="AGR413" s="104" t="s">
        <v>266</v>
      </c>
      <c r="AGS413" s="104" t="s">
        <v>266</v>
      </c>
      <c r="AGT413" s="104" t="s">
        <v>266</v>
      </c>
      <c r="AGU413" s="104" t="s">
        <v>266</v>
      </c>
      <c r="AGV413" s="104" t="s">
        <v>266</v>
      </c>
      <c r="AGW413" s="104" t="s">
        <v>266</v>
      </c>
      <c r="AGX413" s="104" t="s">
        <v>266</v>
      </c>
      <c r="AGY413" s="104" t="s">
        <v>266</v>
      </c>
      <c r="AGZ413" s="104" t="s">
        <v>266</v>
      </c>
      <c r="AHA413" s="104" t="s">
        <v>266</v>
      </c>
      <c r="AHB413" s="104" t="s">
        <v>266</v>
      </c>
      <c r="AHC413" s="104" t="s">
        <v>266</v>
      </c>
      <c r="AHD413" s="104" t="s">
        <v>266</v>
      </c>
      <c r="AHE413" s="104" t="s">
        <v>266</v>
      </c>
      <c r="AHF413" s="104" t="s">
        <v>266</v>
      </c>
      <c r="AHG413" s="104" t="s">
        <v>266</v>
      </c>
      <c r="AHH413" s="104" t="s">
        <v>266</v>
      </c>
      <c r="AHI413" s="104" t="s">
        <v>266</v>
      </c>
      <c r="AHJ413" s="104" t="s">
        <v>266</v>
      </c>
      <c r="AHK413" s="104" t="s">
        <v>266</v>
      </c>
      <c r="AHL413" s="104" t="s">
        <v>266</v>
      </c>
      <c r="AHM413" s="104" t="s">
        <v>266</v>
      </c>
      <c r="AHN413" s="104" t="s">
        <v>266</v>
      </c>
      <c r="AHO413" s="104" t="s">
        <v>266</v>
      </c>
      <c r="AHP413" s="104" t="s">
        <v>266</v>
      </c>
      <c r="AHQ413" s="104" t="s">
        <v>266</v>
      </c>
      <c r="AHR413" s="104" t="s">
        <v>266</v>
      </c>
      <c r="AHS413" s="104" t="s">
        <v>266</v>
      </c>
      <c r="AHT413" s="104" t="s">
        <v>266</v>
      </c>
      <c r="AHU413" s="104" t="s">
        <v>266</v>
      </c>
      <c r="AHV413" s="104" t="s">
        <v>266</v>
      </c>
      <c r="AHW413" s="104" t="s">
        <v>266</v>
      </c>
      <c r="AHX413" s="104" t="s">
        <v>266</v>
      </c>
      <c r="AHY413" s="104" t="s">
        <v>266</v>
      </c>
      <c r="AHZ413" s="104" t="s">
        <v>266</v>
      </c>
      <c r="AIA413" s="104" t="s">
        <v>266</v>
      </c>
      <c r="AIB413" s="104" t="s">
        <v>266</v>
      </c>
      <c r="AIC413" s="104" t="s">
        <v>266</v>
      </c>
      <c r="AID413" s="104" t="s">
        <v>266</v>
      </c>
      <c r="AIE413" s="104" t="s">
        <v>266</v>
      </c>
      <c r="AIF413" s="104" t="s">
        <v>266</v>
      </c>
      <c r="AIG413" s="104" t="s">
        <v>266</v>
      </c>
      <c r="AIH413" s="104" t="s">
        <v>266</v>
      </c>
      <c r="AII413" s="104" t="s">
        <v>266</v>
      </c>
      <c r="AIJ413" s="104" t="s">
        <v>266</v>
      </c>
      <c r="AIK413" s="104" t="s">
        <v>266</v>
      </c>
      <c r="AIL413" s="104" t="s">
        <v>266</v>
      </c>
      <c r="AIM413" s="104" t="s">
        <v>266</v>
      </c>
      <c r="AIN413" s="104" t="s">
        <v>266</v>
      </c>
      <c r="AIO413" s="104" t="s">
        <v>266</v>
      </c>
      <c r="AIP413" s="104" t="s">
        <v>266</v>
      </c>
      <c r="AIQ413" s="104" t="s">
        <v>266</v>
      </c>
      <c r="AIR413" s="104" t="s">
        <v>266</v>
      </c>
      <c r="AIS413" s="104" t="s">
        <v>266</v>
      </c>
      <c r="AIT413" s="104" t="s">
        <v>266</v>
      </c>
      <c r="AIU413" s="104" t="s">
        <v>266</v>
      </c>
      <c r="AIV413" s="104" t="s">
        <v>266</v>
      </c>
      <c r="AIW413" s="104" t="s">
        <v>266</v>
      </c>
      <c r="AIX413" s="104" t="s">
        <v>266</v>
      </c>
      <c r="AIY413" s="104" t="s">
        <v>266</v>
      </c>
      <c r="AIZ413" s="104" t="s">
        <v>266</v>
      </c>
      <c r="AJA413" s="104" t="s">
        <v>266</v>
      </c>
      <c r="AJB413" s="104" t="s">
        <v>266</v>
      </c>
      <c r="AJC413" s="104" t="s">
        <v>266</v>
      </c>
      <c r="AJD413" s="104" t="s">
        <v>266</v>
      </c>
      <c r="AJE413" s="104" t="s">
        <v>266</v>
      </c>
      <c r="AJF413" s="104" t="s">
        <v>266</v>
      </c>
      <c r="AJG413" s="104" t="s">
        <v>266</v>
      </c>
      <c r="AJH413" s="104" t="s">
        <v>266</v>
      </c>
      <c r="AJI413" s="104" t="s">
        <v>266</v>
      </c>
      <c r="AJJ413" s="104" t="s">
        <v>266</v>
      </c>
      <c r="AJK413" s="104" t="s">
        <v>266</v>
      </c>
      <c r="AJL413" s="104" t="s">
        <v>266</v>
      </c>
      <c r="AJM413" s="104" t="s">
        <v>266</v>
      </c>
      <c r="AJN413" s="104" t="s">
        <v>266</v>
      </c>
      <c r="AJO413" s="104" t="s">
        <v>266</v>
      </c>
      <c r="AJP413" s="104" t="s">
        <v>266</v>
      </c>
      <c r="AJQ413" s="104" t="s">
        <v>266</v>
      </c>
      <c r="AJR413" s="104" t="s">
        <v>266</v>
      </c>
      <c r="AJS413" s="104" t="s">
        <v>266</v>
      </c>
      <c r="AJT413" s="104" t="s">
        <v>266</v>
      </c>
      <c r="AJU413" s="104" t="s">
        <v>266</v>
      </c>
      <c r="AJV413" s="104" t="s">
        <v>266</v>
      </c>
      <c r="AJW413" s="104" t="s">
        <v>266</v>
      </c>
      <c r="AJX413" s="104" t="s">
        <v>266</v>
      </c>
      <c r="AJY413" s="104" t="s">
        <v>266</v>
      </c>
      <c r="AJZ413" s="104" t="s">
        <v>266</v>
      </c>
      <c r="AKA413" s="104" t="s">
        <v>266</v>
      </c>
      <c r="AKB413" s="104" t="s">
        <v>266</v>
      </c>
      <c r="AKC413" s="104" t="s">
        <v>266</v>
      </c>
      <c r="AKD413" s="104" t="s">
        <v>266</v>
      </c>
      <c r="AKE413" s="104" t="s">
        <v>266</v>
      </c>
      <c r="AKF413" s="104" t="s">
        <v>266</v>
      </c>
      <c r="AKG413" s="104" t="s">
        <v>266</v>
      </c>
      <c r="AKH413" s="104" t="s">
        <v>266</v>
      </c>
      <c r="AKI413" s="104" t="s">
        <v>266</v>
      </c>
      <c r="AKJ413" s="104" t="s">
        <v>266</v>
      </c>
      <c r="AKK413" s="104" t="s">
        <v>266</v>
      </c>
      <c r="AKL413" s="104" t="s">
        <v>266</v>
      </c>
      <c r="AKM413" s="104" t="s">
        <v>266</v>
      </c>
      <c r="AKN413" s="104" t="s">
        <v>266</v>
      </c>
      <c r="AKO413" s="104" t="s">
        <v>266</v>
      </c>
      <c r="AKP413" s="104" t="s">
        <v>266</v>
      </c>
      <c r="AKQ413" s="104" t="s">
        <v>266</v>
      </c>
      <c r="AKR413" s="104" t="s">
        <v>266</v>
      </c>
      <c r="AKS413" s="104" t="s">
        <v>266</v>
      </c>
      <c r="AKT413" s="104" t="s">
        <v>266</v>
      </c>
      <c r="AKU413" s="104" t="s">
        <v>266</v>
      </c>
      <c r="AKV413" s="104" t="s">
        <v>266</v>
      </c>
      <c r="AKW413" s="104" t="s">
        <v>266</v>
      </c>
      <c r="AKX413" s="104" t="s">
        <v>266</v>
      </c>
      <c r="AKY413" s="104" t="s">
        <v>266</v>
      </c>
      <c r="AKZ413" s="104" t="s">
        <v>266</v>
      </c>
      <c r="ALA413" s="104" t="s">
        <v>266</v>
      </c>
      <c r="ALB413" s="104" t="s">
        <v>266</v>
      </c>
      <c r="ALC413" s="104" t="s">
        <v>266</v>
      </c>
      <c r="ALD413" s="104" t="s">
        <v>266</v>
      </c>
      <c r="ALE413" s="104" t="s">
        <v>266</v>
      </c>
      <c r="ALF413" s="104" t="s">
        <v>266</v>
      </c>
      <c r="ALG413" s="104" t="s">
        <v>266</v>
      </c>
      <c r="ALH413" s="104" t="s">
        <v>266</v>
      </c>
      <c r="ALI413" s="104" t="s">
        <v>266</v>
      </c>
      <c r="ALJ413" s="104" t="s">
        <v>266</v>
      </c>
      <c r="ALK413" s="104" t="s">
        <v>266</v>
      </c>
      <c r="ALL413" s="104" t="s">
        <v>266</v>
      </c>
      <c r="ALM413" s="104" t="s">
        <v>266</v>
      </c>
      <c r="ALN413" s="104" t="s">
        <v>266</v>
      </c>
      <c r="ALO413" s="104" t="s">
        <v>266</v>
      </c>
      <c r="ALP413" s="104" t="s">
        <v>266</v>
      </c>
      <c r="ALQ413" s="104" t="s">
        <v>266</v>
      </c>
      <c r="ALR413" s="104" t="s">
        <v>266</v>
      </c>
      <c r="ALS413" s="104" t="s">
        <v>266</v>
      </c>
      <c r="ALT413" s="104" t="s">
        <v>266</v>
      </c>
      <c r="ALU413" s="104" t="s">
        <v>266</v>
      </c>
      <c r="ALV413" s="104" t="s">
        <v>266</v>
      </c>
      <c r="ALW413" s="104" t="s">
        <v>266</v>
      </c>
      <c r="ALX413" s="104" t="s">
        <v>266</v>
      </c>
      <c r="ALY413" s="104" t="s">
        <v>266</v>
      </c>
      <c r="ALZ413" s="104" t="s">
        <v>266</v>
      </c>
      <c r="AMA413" s="104" t="s">
        <v>266</v>
      </c>
      <c r="AMB413" s="104" t="s">
        <v>266</v>
      </c>
      <c r="AMC413" s="104" t="s">
        <v>266</v>
      </c>
      <c r="AMD413" s="104" t="s">
        <v>266</v>
      </c>
      <c r="AME413" s="104" t="s">
        <v>266</v>
      </c>
      <c r="AMF413" s="104" t="s">
        <v>266</v>
      </c>
      <c r="AMG413" s="104" t="s">
        <v>266</v>
      </c>
      <c r="AMH413" s="104" t="s">
        <v>266</v>
      </c>
      <c r="AMI413" s="104" t="s">
        <v>266</v>
      </c>
      <c r="AMJ413" s="104" t="s">
        <v>266</v>
      </c>
      <c r="AMK413" s="104" t="s">
        <v>266</v>
      </c>
      <c r="AML413" s="104" t="s">
        <v>266</v>
      </c>
      <c r="AMM413" s="104" t="s">
        <v>266</v>
      </c>
      <c r="AMN413" s="104" t="s">
        <v>266</v>
      </c>
      <c r="AMO413" s="104" t="s">
        <v>266</v>
      </c>
      <c r="AMP413" s="104" t="s">
        <v>266</v>
      </c>
      <c r="AMQ413" s="104" t="s">
        <v>266</v>
      </c>
      <c r="AMR413" s="104" t="s">
        <v>266</v>
      </c>
      <c r="AMS413" s="104" t="s">
        <v>266</v>
      </c>
      <c r="AMT413" s="104" t="s">
        <v>266</v>
      </c>
      <c r="AMU413" s="104" t="s">
        <v>266</v>
      </c>
      <c r="AMV413" s="104" t="s">
        <v>266</v>
      </c>
      <c r="AMW413" s="104" t="s">
        <v>266</v>
      </c>
      <c r="AMX413" s="104" t="s">
        <v>266</v>
      </c>
      <c r="AMY413" s="104" t="s">
        <v>266</v>
      </c>
      <c r="AMZ413" s="104" t="s">
        <v>266</v>
      </c>
      <c r="ANA413" s="104" t="s">
        <v>266</v>
      </c>
      <c r="ANB413" s="104" t="s">
        <v>266</v>
      </c>
      <c r="ANC413" s="104" t="s">
        <v>266</v>
      </c>
      <c r="AND413" s="104" t="s">
        <v>266</v>
      </c>
      <c r="ANE413" s="104" t="s">
        <v>266</v>
      </c>
      <c r="ANF413" s="104" t="s">
        <v>266</v>
      </c>
      <c r="ANG413" s="104" t="s">
        <v>266</v>
      </c>
      <c r="ANH413" s="104" t="s">
        <v>266</v>
      </c>
      <c r="ANI413" s="104" t="s">
        <v>266</v>
      </c>
      <c r="ANJ413" s="104" t="s">
        <v>266</v>
      </c>
      <c r="ANK413" s="104" t="s">
        <v>266</v>
      </c>
      <c r="ANL413" s="104" t="s">
        <v>266</v>
      </c>
      <c r="ANM413" s="104" t="s">
        <v>266</v>
      </c>
      <c r="ANN413" s="104" t="s">
        <v>266</v>
      </c>
      <c r="ANO413" s="104" t="s">
        <v>266</v>
      </c>
      <c r="ANP413" s="104" t="s">
        <v>266</v>
      </c>
      <c r="ANQ413" s="104" t="s">
        <v>266</v>
      </c>
      <c r="ANR413" s="104" t="s">
        <v>266</v>
      </c>
      <c r="ANS413" s="104" t="s">
        <v>266</v>
      </c>
      <c r="ANT413" s="104" t="s">
        <v>266</v>
      </c>
      <c r="ANU413" s="104" t="s">
        <v>266</v>
      </c>
      <c r="ANV413" s="104" t="s">
        <v>266</v>
      </c>
      <c r="ANW413" s="104" t="s">
        <v>266</v>
      </c>
      <c r="ANX413" s="104" t="s">
        <v>266</v>
      </c>
      <c r="ANY413" s="104" t="s">
        <v>266</v>
      </c>
      <c r="ANZ413" s="104" t="s">
        <v>266</v>
      </c>
      <c r="AOA413" s="104" t="s">
        <v>266</v>
      </c>
      <c r="AOB413" s="104" t="s">
        <v>266</v>
      </c>
      <c r="AOC413" s="104" t="s">
        <v>266</v>
      </c>
      <c r="AOD413" s="104" t="s">
        <v>266</v>
      </c>
      <c r="AOE413" s="104" t="s">
        <v>266</v>
      </c>
      <c r="AOF413" s="104" t="s">
        <v>266</v>
      </c>
      <c r="AOG413" s="104" t="s">
        <v>266</v>
      </c>
      <c r="AOH413" s="104" t="s">
        <v>266</v>
      </c>
      <c r="AOI413" s="104" t="s">
        <v>266</v>
      </c>
      <c r="AOJ413" s="104" t="s">
        <v>266</v>
      </c>
      <c r="AOK413" s="104" t="s">
        <v>266</v>
      </c>
      <c r="AOL413" s="104" t="s">
        <v>266</v>
      </c>
      <c r="AOM413" s="104" t="s">
        <v>266</v>
      </c>
      <c r="AON413" s="104" t="s">
        <v>266</v>
      </c>
      <c r="AOO413" s="104" t="s">
        <v>266</v>
      </c>
      <c r="AOP413" s="104" t="s">
        <v>266</v>
      </c>
      <c r="AOQ413" s="104" t="s">
        <v>266</v>
      </c>
      <c r="AOR413" s="104" t="s">
        <v>266</v>
      </c>
      <c r="AOS413" s="104" t="s">
        <v>266</v>
      </c>
      <c r="AOT413" s="104" t="s">
        <v>266</v>
      </c>
      <c r="AOU413" s="104" t="s">
        <v>266</v>
      </c>
      <c r="AOV413" s="104" t="s">
        <v>266</v>
      </c>
      <c r="AOW413" s="104" t="s">
        <v>266</v>
      </c>
      <c r="AOX413" s="104" t="s">
        <v>266</v>
      </c>
      <c r="AOY413" s="104" t="s">
        <v>266</v>
      </c>
      <c r="AOZ413" s="104" t="s">
        <v>266</v>
      </c>
      <c r="APA413" s="104" t="s">
        <v>266</v>
      </c>
      <c r="APB413" s="104" t="s">
        <v>266</v>
      </c>
      <c r="APC413" s="104" t="s">
        <v>266</v>
      </c>
      <c r="APD413" s="104" t="s">
        <v>266</v>
      </c>
      <c r="APE413" s="104" t="s">
        <v>266</v>
      </c>
      <c r="APF413" s="104" t="s">
        <v>266</v>
      </c>
      <c r="APG413" s="104" t="s">
        <v>266</v>
      </c>
      <c r="APH413" s="104" t="s">
        <v>266</v>
      </c>
      <c r="API413" s="104" t="s">
        <v>266</v>
      </c>
      <c r="APJ413" s="104" t="s">
        <v>266</v>
      </c>
      <c r="APK413" s="104" t="s">
        <v>266</v>
      </c>
      <c r="APL413" s="104" t="s">
        <v>266</v>
      </c>
      <c r="APM413" s="104" t="s">
        <v>266</v>
      </c>
      <c r="APN413" s="104" t="s">
        <v>266</v>
      </c>
      <c r="APO413" s="104" t="s">
        <v>266</v>
      </c>
      <c r="APP413" s="104" t="s">
        <v>266</v>
      </c>
      <c r="APQ413" s="104" t="s">
        <v>266</v>
      </c>
      <c r="APR413" s="104" t="s">
        <v>266</v>
      </c>
      <c r="APS413" s="104" t="s">
        <v>266</v>
      </c>
      <c r="APT413" s="104" t="s">
        <v>266</v>
      </c>
      <c r="APU413" s="104" t="s">
        <v>266</v>
      </c>
      <c r="APV413" s="104" t="s">
        <v>266</v>
      </c>
      <c r="APW413" s="104" t="s">
        <v>266</v>
      </c>
      <c r="APX413" s="104" t="s">
        <v>266</v>
      </c>
      <c r="APY413" s="104" t="s">
        <v>266</v>
      </c>
      <c r="APZ413" s="104" t="s">
        <v>266</v>
      </c>
      <c r="AQA413" s="104" t="s">
        <v>266</v>
      </c>
      <c r="AQB413" s="104" t="s">
        <v>266</v>
      </c>
      <c r="AQC413" s="104" t="s">
        <v>266</v>
      </c>
      <c r="AQD413" s="104" t="s">
        <v>266</v>
      </c>
      <c r="AQE413" s="104" t="s">
        <v>266</v>
      </c>
      <c r="AQF413" s="104" t="s">
        <v>266</v>
      </c>
      <c r="AQG413" s="104" t="s">
        <v>266</v>
      </c>
      <c r="AQH413" s="104" t="s">
        <v>266</v>
      </c>
      <c r="AQI413" s="104" t="s">
        <v>266</v>
      </c>
      <c r="AQJ413" s="104" t="s">
        <v>266</v>
      </c>
      <c r="AQK413" s="104" t="s">
        <v>266</v>
      </c>
      <c r="AQL413" s="104" t="s">
        <v>266</v>
      </c>
      <c r="AQM413" s="104" t="s">
        <v>266</v>
      </c>
      <c r="AQN413" s="104" t="s">
        <v>266</v>
      </c>
      <c r="AQO413" s="104" t="s">
        <v>266</v>
      </c>
      <c r="AQP413" s="104" t="s">
        <v>266</v>
      </c>
      <c r="AQQ413" s="104" t="s">
        <v>266</v>
      </c>
      <c r="AQR413" s="104" t="s">
        <v>266</v>
      </c>
      <c r="AQS413" s="104" t="s">
        <v>266</v>
      </c>
      <c r="AQT413" s="104" t="s">
        <v>266</v>
      </c>
      <c r="AQU413" s="104" t="s">
        <v>266</v>
      </c>
      <c r="AQV413" s="104" t="s">
        <v>266</v>
      </c>
      <c r="AQW413" s="104" t="s">
        <v>266</v>
      </c>
      <c r="AQX413" s="104" t="s">
        <v>266</v>
      </c>
      <c r="AQY413" s="104" t="s">
        <v>266</v>
      </c>
      <c r="AQZ413" s="104" t="s">
        <v>266</v>
      </c>
      <c r="ARA413" s="104" t="s">
        <v>266</v>
      </c>
      <c r="ARB413" s="104" t="s">
        <v>266</v>
      </c>
      <c r="ARC413" s="104" t="s">
        <v>266</v>
      </c>
      <c r="ARD413" s="104" t="s">
        <v>266</v>
      </c>
      <c r="ARE413" s="104" t="s">
        <v>266</v>
      </c>
      <c r="ARF413" s="104" t="s">
        <v>266</v>
      </c>
      <c r="ARG413" s="104" t="s">
        <v>266</v>
      </c>
      <c r="ARH413" s="104" t="s">
        <v>266</v>
      </c>
      <c r="ARI413" s="104" t="s">
        <v>266</v>
      </c>
      <c r="ARJ413" s="104" t="s">
        <v>266</v>
      </c>
      <c r="ARK413" s="104" t="s">
        <v>266</v>
      </c>
      <c r="ARL413" s="104" t="s">
        <v>266</v>
      </c>
      <c r="ARM413" s="104" t="s">
        <v>266</v>
      </c>
      <c r="ARN413" s="104" t="s">
        <v>266</v>
      </c>
      <c r="ARO413" s="104" t="s">
        <v>266</v>
      </c>
      <c r="ARP413" s="104" t="s">
        <v>266</v>
      </c>
      <c r="ARQ413" s="104" t="s">
        <v>266</v>
      </c>
      <c r="ARR413" s="104" t="s">
        <v>266</v>
      </c>
      <c r="ARS413" s="104" t="s">
        <v>266</v>
      </c>
      <c r="ART413" s="104" t="s">
        <v>266</v>
      </c>
      <c r="ARU413" s="104" t="s">
        <v>266</v>
      </c>
      <c r="ARV413" s="104" t="s">
        <v>266</v>
      </c>
      <c r="ARW413" s="104" t="s">
        <v>266</v>
      </c>
      <c r="ARX413" s="104" t="s">
        <v>266</v>
      </c>
      <c r="ARY413" s="104" t="s">
        <v>266</v>
      </c>
      <c r="ARZ413" s="104" t="s">
        <v>266</v>
      </c>
      <c r="ASA413" s="104" t="s">
        <v>266</v>
      </c>
      <c r="ASB413" s="104" t="s">
        <v>266</v>
      </c>
      <c r="ASC413" s="104" t="s">
        <v>266</v>
      </c>
      <c r="ASD413" s="104" t="s">
        <v>266</v>
      </c>
      <c r="ASE413" s="104" t="s">
        <v>266</v>
      </c>
      <c r="ASF413" s="104" t="s">
        <v>266</v>
      </c>
      <c r="ASG413" s="104" t="s">
        <v>266</v>
      </c>
      <c r="ASH413" s="104" t="s">
        <v>266</v>
      </c>
      <c r="ASI413" s="104" t="s">
        <v>266</v>
      </c>
      <c r="ASJ413" s="104" t="s">
        <v>266</v>
      </c>
      <c r="ASK413" s="104" t="s">
        <v>266</v>
      </c>
      <c r="ASL413" s="104" t="s">
        <v>266</v>
      </c>
      <c r="ASM413" s="104" t="s">
        <v>266</v>
      </c>
      <c r="ASN413" s="104" t="s">
        <v>266</v>
      </c>
      <c r="ASO413" s="104" t="s">
        <v>266</v>
      </c>
      <c r="ASP413" s="104" t="s">
        <v>266</v>
      </c>
      <c r="ASQ413" s="104" t="s">
        <v>266</v>
      </c>
      <c r="ASR413" s="104" t="s">
        <v>266</v>
      </c>
      <c r="ASS413" s="104" t="s">
        <v>266</v>
      </c>
      <c r="AST413" s="104" t="s">
        <v>266</v>
      </c>
      <c r="ASU413" s="104" t="s">
        <v>266</v>
      </c>
      <c r="ASV413" s="104" t="s">
        <v>266</v>
      </c>
      <c r="ASW413" s="104" t="s">
        <v>266</v>
      </c>
      <c r="ASX413" s="104" t="s">
        <v>266</v>
      </c>
      <c r="ASY413" s="104" t="s">
        <v>266</v>
      </c>
      <c r="ASZ413" s="104" t="s">
        <v>266</v>
      </c>
      <c r="ATA413" s="104" t="s">
        <v>266</v>
      </c>
      <c r="ATB413" s="104" t="s">
        <v>266</v>
      </c>
      <c r="ATC413" s="104" t="s">
        <v>266</v>
      </c>
      <c r="ATD413" s="104" t="s">
        <v>266</v>
      </c>
      <c r="ATE413" s="104" t="s">
        <v>266</v>
      </c>
      <c r="ATF413" s="104" t="s">
        <v>266</v>
      </c>
      <c r="ATG413" s="104" t="s">
        <v>266</v>
      </c>
      <c r="ATH413" s="104" t="s">
        <v>266</v>
      </c>
      <c r="ATI413" s="104" t="s">
        <v>266</v>
      </c>
      <c r="ATJ413" s="104" t="s">
        <v>266</v>
      </c>
      <c r="ATK413" s="104" t="s">
        <v>266</v>
      </c>
      <c r="ATL413" s="104" t="s">
        <v>266</v>
      </c>
      <c r="ATM413" s="104" t="s">
        <v>266</v>
      </c>
      <c r="ATN413" s="104" t="s">
        <v>266</v>
      </c>
      <c r="ATO413" s="104" t="s">
        <v>266</v>
      </c>
      <c r="ATP413" s="104" t="s">
        <v>266</v>
      </c>
      <c r="ATQ413" s="104" t="s">
        <v>266</v>
      </c>
      <c r="ATR413" s="104" t="s">
        <v>266</v>
      </c>
      <c r="ATS413" s="104" t="s">
        <v>266</v>
      </c>
      <c r="ATT413" s="104" t="s">
        <v>266</v>
      </c>
      <c r="ATU413" s="104" t="s">
        <v>266</v>
      </c>
      <c r="ATV413" s="104" t="s">
        <v>266</v>
      </c>
      <c r="ATW413" s="104" t="s">
        <v>266</v>
      </c>
      <c r="ATX413" s="104" t="s">
        <v>266</v>
      </c>
      <c r="ATY413" s="104" t="s">
        <v>266</v>
      </c>
      <c r="ATZ413" s="104" t="s">
        <v>266</v>
      </c>
      <c r="AUA413" s="104" t="s">
        <v>266</v>
      </c>
      <c r="AUB413" s="104" t="s">
        <v>266</v>
      </c>
      <c r="AUC413" s="104" t="s">
        <v>266</v>
      </c>
      <c r="AUD413" s="104" t="s">
        <v>266</v>
      </c>
      <c r="AUE413" s="104" t="s">
        <v>266</v>
      </c>
      <c r="AUF413" s="104" t="s">
        <v>266</v>
      </c>
      <c r="AUG413" s="104" t="s">
        <v>266</v>
      </c>
      <c r="AUH413" s="104" t="s">
        <v>266</v>
      </c>
      <c r="AUI413" s="104" t="s">
        <v>266</v>
      </c>
      <c r="AUJ413" s="104" t="s">
        <v>266</v>
      </c>
      <c r="AUK413" s="104" t="s">
        <v>266</v>
      </c>
      <c r="AUL413" s="104" t="s">
        <v>266</v>
      </c>
      <c r="AUM413" s="104" t="s">
        <v>266</v>
      </c>
      <c r="AUN413" s="104" t="s">
        <v>266</v>
      </c>
      <c r="AUO413" s="104" t="s">
        <v>266</v>
      </c>
      <c r="AUP413" s="104" t="s">
        <v>266</v>
      </c>
      <c r="AUQ413" s="104" t="s">
        <v>266</v>
      </c>
      <c r="AUR413" s="104" t="s">
        <v>266</v>
      </c>
      <c r="AUS413" s="104" t="s">
        <v>266</v>
      </c>
      <c r="AUT413" s="104" t="s">
        <v>266</v>
      </c>
      <c r="AUU413" s="104" t="s">
        <v>266</v>
      </c>
      <c r="AUV413" s="104" t="s">
        <v>266</v>
      </c>
      <c r="AUW413" s="104" t="s">
        <v>266</v>
      </c>
      <c r="AUX413" s="104" t="s">
        <v>266</v>
      </c>
      <c r="AUY413" s="104" t="s">
        <v>266</v>
      </c>
      <c r="AUZ413" s="104" t="s">
        <v>266</v>
      </c>
      <c r="AVA413" s="104" t="s">
        <v>266</v>
      </c>
      <c r="AVB413" s="104" t="s">
        <v>266</v>
      </c>
      <c r="AVC413" s="104" t="s">
        <v>266</v>
      </c>
      <c r="AVD413" s="104" t="s">
        <v>266</v>
      </c>
      <c r="AVE413" s="104" t="s">
        <v>266</v>
      </c>
      <c r="AVF413" s="104" t="s">
        <v>266</v>
      </c>
      <c r="AVG413" s="104" t="s">
        <v>266</v>
      </c>
      <c r="AVH413" s="104" t="s">
        <v>266</v>
      </c>
      <c r="AVI413" s="104" t="s">
        <v>266</v>
      </c>
      <c r="AVJ413" s="104" t="s">
        <v>266</v>
      </c>
      <c r="AVK413" s="104" t="s">
        <v>266</v>
      </c>
      <c r="AVL413" s="104" t="s">
        <v>266</v>
      </c>
      <c r="AVM413" s="104" t="s">
        <v>266</v>
      </c>
      <c r="AVN413" s="104" t="s">
        <v>266</v>
      </c>
      <c r="AVO413" s="104" t="s">
        <v>266</v>
      </c>
      <c r="AVP413" s="104" t="s">
        <v>266</v>
      </c>
      <c r="AVQ413" s="104" t="s">
        <v>266</v>
      </c>
      <c r="AVR413" s="104" t="s">
        <v>266</v>
      </c>
      <c r="AVS413" s="104" t="s">
        <v>266</v>
      </c>
      <c r="AVT413" s="104" t="s">
        <v>266</v>
      </c>
      <c r="AVU413" s="104" t="s">
        <v>266</v>
      </c>
      <c r="AVV413" s="104" t="s">
        <v>266</v>
      </c>
      <c r="AVW413" s="104" t="s">
        <v>266</v>
      </c>
      <c r="AVX413" s="104" t="s">
        <v>266</v>
      </c>
      <c r="AVY413" s="104" t="s">
        <v>266</v>
      </c>
      <c r="AVZ413" s="104" t="s">
        <v>266</v>
      </c>
      <c r="AWA413" s="104" t="s">
        <v>266</v>
      </c>
      <c r="AWB413" s="104" t="s">
        <v>266</v>
      </c>
      <c r="AWC413" s="104" t="s">
        <v>266</v>
      </c>
      <c r="AWD413" s="104" t="s">
        <v>266</v>
      </c>
      <c r="AWE413" s="104" t="s">
        <v>266</v>
      </c>
      <c r="AWF413" s="104" t="s">
        <v>266</v>
      </c>
      <c r="AWG413" s="104" t="s">
        <v>266</v>
      </c>
      <c r="AWH413" s="104" t="s">
        <v>266</v>
      </c>
      <c r="AWI413" s="104" t="s">
        <v>266</v>
      </c>
      <c r="AWJ413" s="104" t="s">
        <v>266</v>
      </c>
      <c r="AWK413" s="104" t="s">
        <v>266</v>
      </c>
      <c r="AWL413" s="104" t="s">
        <v>266</v>
      </c>
      <c r="AWM413" s="104" t="s">
        <v>266</v>
      </c>
      <c r="AWN413" s="104" t="s">
        <v>266</v>
      </c>
      <c r="AWO413" s="104" t="s">
        <v>266</v>
      </c>
      <c r="AWP413" s="104" t="s">
        <v>266</v>
      </c>
      <c r="AWQ413" s="104" t="s">
        <v>266</v>
      </c>
      <c r="AWR413" s="104" t="s">
        <v>266</v>
      </c>
      <c r="AWS413" s="104" t="s">
        <v>266</v>
      </c>
      <c r="AWT413" s="104" t="s">
        <v>266</v>
      </c>
      <c r="AWU413" s="104" t="s">
        <v>266</v>
      </c>
      <c r="AWV413" s="104" t="s">
        <v>266</v>
      </c>
      <c r="AWW413" s="104" t="s">
        <v>266</v>
      </c>
      <c r="AWX413" s="104" t="s">
        <v>266</v>
      </c>
      <c r="AWY413" s="104" t="s">
        <v>266</v>
      </c>
      <c r="AWZ413" s="104" t="s">
        <v>266</v>
      </c>
      <c r="AXA413" s="104" t="s">
        <v>266</v>
      </c>
      <c r="AXB413" s="104" t="s">
        <v>266</v>
      </c>
      <c r="AXC413" s="104" t="s">
        <v>266</v>
      </c>
      <c r="AXD413" s="104" t="s">
        <v>266</v>
      </c>
      <c r="AXE413" s="104" t="s">
        <v>266</v>
      </c>
      <c r="AXF413" s="104" t="s">
        <v>266</v>
      </c>
      <c r="AXG413" s="104" t="s">
        <v>266</v>
      </c>
      <c r="AXH413" s="104" t="s">
        <v>266</v>
      </c>
      <c r="AXI413" s="104" t="s">
        <v>266</v>
      </c>
      <c r="AXJ413" s="104" t="s">
        <v>266</v>
      </c>
      <c r="AXK413" s="104" t="s">
        <v>266</v>
      </c>
      <c r="AXL413" s="104" t="s">
        <v>266</v>
      </c>
      <c r="AXM413" s="104" t="s">
        <v>266</v>
      </c>
      <c r="AXN413" s="104" t="s">
        <v>266</v>
      </c>
      <c r="AXO413" s="104" t="s">
        <v>266</v>
      </c>
      <c r="AXP413" s="104" t="s">
        <v>266</v>
      </c>
      <c r="AXQ413" s="104" t="s">
        <v>266</v>
      </c>
      <c r="AXR413" s="104" t="s">
        <v>266</v>
      </c>
      <c r="AXS413" s="104" t="s">
        <v>266</v>
      </c>
      <c r="AXT413" s="104" t="s">
        <v>266</v>
      </c>
      <c r="AXU413" s="104" t="s">
        <v>266</v>
      </c>
      <c r="AXV413" s="104" t="s">
        <v>266</v>
      </c>
      <c r="AXW413" s="104" t="s">
        <v>266</v>
      </c>
      <c r="AXX413" s="104" t="s">
        <v>266</v>
      </c>
      <c r="AXY413" s="104" t="s">
        <v>266</v>
      </c>
      <c r="AXZ413" s="104" t="s">
        <v>266</v>
      </c>
      <c r="AYA413" s="104" t="s">
        <v>266</v>
      </c>
      <c r="AYB413" s="104" t="s">
        <v>266</v>
      </c>
      <c r="AYC413" s="104" t="s">
        <v>266</v>
      </c>
      <c r="AYD413" s="104" t="s">
        <v>266</v>
      </c>
      <c r="AYE413" s="104" t="s">
        <v>266</v>
      </c>
      <c r="AYF413" s="104" t="s">
        <v>266</v>
      </c>
      <c r="AYG413" s="104" t="s">
        <v>266</v>
      </c>
      <c r="AYH413" s="104" t="s">
        <v>266</v>
      </c>
      <c r="AYI413" s="104" t="s">
        <v>266</v>
      </c>
      <c r="AYJ413" s="104" t="s">
        <v>266</v>
      </c>
      <c r="AYK413" s="104" t="s">
        <v>266</v>
      </c>
      <c r="AYL413" s="104" t="s">
        <v>266</v>
      </c>
      <c r="AYM413" s="104" t="s">
        <v>266</v>
      </c>
      <c r="AYN413" s="104" t="s">
        <v>266</v>
      </c>
      <c r="AYO413" s="104" t="s">
        <v>266</v>
      </c>
      <c r="AYP413" s="104" t="s">
        <v>266</v>
      </c>
      <c r="AYQ413" s="104" t="s">
        <v>266</v>
      </c>
      <c r="AYR413" s="104" t="s">
        <v>266</v>
      </c>
      <c r="AYS413" s="104" t="s">
        <v>266</v>
      </c>
      <c r="AYT413" s="104" t="s">
        <v>266</v>
      </c>
      <c r="AYU413" s="104" t="s">
        <v>266</v>
      </c>
      <c r="AYV413" s="104" t="s">
        <v>266</v>
      </c>
      <c r="AYW413" s="104" t="s">
        <v>266</v>
      </c>
      <c r="AYX413" s="104" t="s">
        <v>266</v>
      </c>
      <c r="AYY413" s="104" t="s">
        <v>266</v>
      </c>
      <c r="AYZ413" s="104" t="s">
        <v>266</v>
      </c>
      <c r="AZA413" s="104" t="s">
        <v>266</v>
      </c>
      <c r="AZB413" s="104" t="s">
        <v>266</v>
      </c>
      <c r="AZC413" s="104" t="s">
        <v>266</v>
      </c>
      <c r="AZD413" s="104" t="s">
        <v>266</v>
      </c>
      <c r="AZE413" s="104" t="s">
        <v>266</v>
      </c>
      <c r="AZF413" s="104" t="s">
        <v>266</v>
      </c>
      <c r="AZG413" s="104" t="s">
        <v>266</v>
      </c>
      <c r="AZH413" s="104" t="s">
        <v>266</v>
      </c>
      <c r="AZI413" s="104" t="s">
        <v>266</v>
      </c>
      <c r="AZJ413" s="104" t="s">
        <v>266</v>
      </c>
      <c r="AZK413" s="104" t="s">
        <v>266</v>
      </c>
      <c r="AZL413" s="104" t="s">
        <v>266</v>
      </c>
      <c r="AZM413" s="104" t="s">
        <v>266</v>
      </c>
      <c r="AZN413" s="104" t="s">
        <v>266</v>
      </c>
      <c r="AZO413" s="104" t="s">
        <v>266</v>
      </c>
      <c r="AZP413" s="104" t="s">
        <v>266</v>
      </c>
      <c r="AZQ413" s="104" t="s">
        <v>266</v>
      </c>
      <c r="AZR413" s="104" t="s">
        <v>266</v>
      </c>
      <c r="AZS413" s="104" t="s">
        <v>266</v>
      </c>
      <c r="AZT413" s="104" t="s">
        <v>266</v>
      </c>
      <c r="AZU413" s="104" t="s">
        <v>266</v>
      </c>
      <c r="AZV413" s="104" t="s">
        <v>266</v>
      </c>
      <c r="AZW413" s="104" t="s">
        <v>266</v>
      </c>
      <c r="AZX413" s="104" t="s">
        <v>266</v>
      </c>
      <c r="AZY413" s="104" t="s">
        <v>266</v>
      </c>
      <c r="AZZ413" s="104" t="s">
        <v>266</v>
      </c>
      <c r="BAA413" s="104" t="s">
        <v>266</v>
      </c>
      <c r="BAB413" s="104" t="s">
        <v>266</v>
      </c>
      <c r="BAC413" s="104" t="s">
        <v>266</v>
      </c>
      <c r="BAD413" s="104" t="s">
        <v>266</v>
      </c>
      <c r="BAE413" s="104" t="s">
        <v>266</v>
      </c>
      <c r="BAF413" s="104" t="s">
        <v>266</v>
      </c>
      <c r="BAG413" s="104" t="s">
        <v>266</v>
      </c>
      <c r="BAH413" s="104" t="s">
        <v>266</v>
      </c>
      <c r="BAI413" s="104" t="s">
        <v>266</v>
      </c>
      <c r="BAJ413" s="104" t="s">
        <v>266</v>
      </c>
      <c r="BAK413" s="104" t="s">
        <v>266</v>
      </c>
      <c r="BAL413" s="104" t="s">
        <v>266</v>
      </c>
      <c r="BAM413" s="104" t="s">
        <v>266</v>
      </c>
      <c r="BAN413" s="104" t="s">
        <v>266</v>
      </c>
      <c r="BAO413" s="104" t="s">
        <v>266</v>
      </c>
      <c r="BAP413" s="104" t="s">
        <v>266</v>
      </c>
      <c r="BAQ413" s="104" t="s">
        <v>266</v>
      </c>
      <c r="BAR413" s="104" t="s">
        <v>266</v>
      </c>
      <c r="BAS413" s="104" t="s">
        <v>266</v>
      </c>
      <c r="BAT413" s="104" t="s">
        <v>266</v>
      </c>
      <c r="BAU413" s="104" t="s">
        <v>266</v>
      </c>
      <c r="BAV413" s="104" t="s">
        <v>266</v>
      </c>
      <c r="BAW413" s="104" t="s">
        <v>266</v>
      </c>
      <c r="BAX413" s="104" t="s">
        <v>266</v>
      </c>
      <c r="BAY413" s="104" t="s">
        <v>266</v>
      </c>
      <c r="BAZ413" s="104" t="s">
        <v>266</v>
      </c>
      <c r="BBA413" s="104" t="s">
        <v>266</v>
      </c>
      <c r="BBB413" s="104" t="s">
        <v>266</v>
      </c>
      <c r="BBC413" s="104" t="s">
        <v>266</v>
      </c>
      <c r="BBD413" s="104" t="s">
        <v>266</v>
      </c>
      <c r="BBE413" s="104" t="s">
        <v>266</v>
      </c>
      <c r="BBF413" s="104" t="s">
        <v>266</v>
      </c>
      <c r="BBG413" s="104" t="s">
        <v>266</v>
      </c>
      <c r="BBH413" s="104" t="s">
        <v>266</v>
      </c>
      <c r="BBI413" s="104" t="s">
        <v>266</v>
      </c>
      <c r="BBJ413" s="104" t="s">
        <v>266</v>
      </c>
      <c r="BBK413" s="104" t="s">
        <v>266</v>
      </c>
      <c r="BBL413" s="104" t="s">
        <v>266</v>
      </c>
      <c r="BBM413" s="104" t="s">
        <v>266</v>
      </c>
      <c r="BBN413" s="104" t="s">
        <v>266</v>
      </c>
      <c r="BBO413" s="104" t="s">
        <v>266</v>
      </c>
      <c r="BBP413" s="104" t="s">
        <v>266</v>
      </c>
      <c r="BBQ413" s="104" t="s">
        <v>266</v>
      </c>
      <c r="BBR413" s="104" t="s">
        <v>266</v>
      </c>
      <c r="BBS413" s="104" t="s">
        <v>266</v>
      </c>
      <c r="BBT413" s="104" t="s">
        <v>266</v>
      </c>
      <c r="BBU413" s="104" t="s">
        <v>266</v>
      </c>
      <c r="BBV413" s="104" t="s">
        <v>266</v>
      </c>
      <c r="BBW413" s="104" t="s">
        <v>266</v>
      </c>
      <c r="BBX413" s="104" t="s">
        <v>266</v>
      </c>
      <c r="BBY413" s="104" t="s">
        <v>266</v>
      </c>
      <c r="BBZ413" s="104" t="s">
        <v>266</v>
      </c>
      <c r="BCA413" s="104" t="s">
        <v>266</v>
      </c>
      <c r="BCB413" s="104" t="s">
        <v>266</v>
      </c>
      <c r="BCC413" s="104" t="s">
        <v>266</v>
      </c>
      <c r="BCD413" s="104" t="s">
        <v>266</v>
      </c>
      <c r="BCE413" s="104" t="s">
        <v>266</v>
      </c>
      <c r="BCF413" s="104" t="s">
        <v>266</v>
      </c>
      <c r="BCG413" s="104" t="s">
        <v>266</v>
      </c>
      <c r="BCH413" s="104" t="s">
        <v>266</v>
      </c>
      <c r="BCI413" s="104" t="s">
        <v>266</v>
      </c>
      <c r="BCJ413" s="104" t="s">
        <v>266</v>
      </c>
      <c r="BCK413" s="104" t="s">
        <v>266</v>
      </c>
      <c r="BCL413" s="104" t="s">
        <v>266</v>
      </c>
      <c r="BCM413" s="104" t="s">
        <v>266</v>
      </c>
      <c r="BCN413" s="104" t="s">
        <v>266</v>
      </c>
      <c r="BCO413" s="104" t="s">
        <v>266</v>
      </c>
      <c r="BCP413" s="104" t="s">
        <v>266</v>
      </c>
      <c r="BCQ413" s="104" t="s">
        <v>266</v>
      </c>
      <c r="BCR413" s="104" t="s">
        <v>266</v>
      </c>
      <c r="BCS413" s="104" t="s">
        <v>266</v>
      </c>
      <c r="BCT413" s="104" t="s">
        <v>266</v>
      </c>
      <c r="BCU413" s="104" t="s">
        <v>266</v>
      </c>
      <c r="BCV413" s="104" t="s">
        <v>266</v>
      </c>
      <c r="BCW413" s="104" t="s">
        <v>266</v>
      </c>
      <c r="BCX413" s="104" t="s">
        <v>266</v>
      </c>
      <c r="BCY413" s="104" t="s">
        <v>266</v>
      </c>
      <c r="BCZ413" s="104" t="s">
        <v>266</v>
      </c>
      <c r="BDA413" s="104" t="s">
        <v>266</v>
      </c>
      <c r="BDB413" s="104" t="s">
        <v>266</v>
      </c>
      <c r="BDC413" s="104" t="s">
        <v>266</v>
      </c>
      <c r="BDD413" s="104" t="s">
        <v>266</v>
      </c>
      <c r="BDE413" s="104" t="s">
        <v>266</v>
      </c>
      <c r="BDF413" s="104" t="s">
        <v>266</v>
      </c>
      <c r="BDG413" s="104" t="s">
        <v>266</v>
      </c>
      <c r="BDH413" s="104" t="s">
        <v>266</v>
      </c>
      <c r="BDI413" s="104" t="s">
        <v>266</v>
      </c>
      <c r="BDJ413" s="104" t="s">
        <v>266</v>
      </c>
      <c r="BDK413" s="104" t="s">
        <v>266</v>
      </c>
      <c r="BDL413" s="104" t="s">
        <v>266</v>
      </c>
      <c r="BDM413" s="104" t="s">
        <v>266</v>
      </c>
      <c r="BDN413" s="104" t="s">
        <v>266</v>
      </c>
      <c r="BDO413" s="104" t="s">
        <v>266</v>
      </c>
      <c r="BDP413" s="104" t="s">
        <v>266</v>
      </c>
      <c r="BDQ413" s="104" t="s">
        <v>266</v>
      </c>
      <c r="BDR413" s="104" t="s">
        <v>266</v>
      </c>
      <c r="BDS413" s="104" t="s">
        <v>266</v>
      </c>
      <c r="BDT413" s="104" t="s">
        <v>266</v>
      </c>
      <c r="BDU413" s="104" t="s">
        <v>266</v>
      </c>
      <c r="BDV413" s="104" t="s">
        <v>266</v>
      </c>
      <c r="BDW413" s="104" t="s">
        <v>266</v>
      </c>
      <c r="BDX413" s="104" t="s">
        <v>266</v>
      </c>
      <c r="BDY413" s="104" t="s">
        <v>266</v>
      </c>
      <c r="BDZ413" s="104" t="s">
        <v>266</v>
      </c>
      <c r="BEA413" s="104" t="s">
        <v>266</v>
      </c>
      <c r="BEB413" s="104" t="s">
        <v>266</v>
      </c>
      <c r="BEC413" s="104" t="s">
        <v>266</v>
      </c>
      <c r="BED413" s="104" t="s">
        <v>266</v>
      </c>
      <c r="BEE413" s="104" t="s">
        <v>266</v>
      </c>
      <c r="BEF413" s="104" t="s">
        <v>266</v>
      </c>
      <c r="BEG413" s="104" t="s">
        <v>266</v>
      </c>
      <c r="BEH413" s="104" t="s">
        <v>266</v>
      </c>
      <c r="BEI413" s="104" t="s">
        <v>266</v>
      </c>
      <c r="BEJ413" s="104" t="s">
        <v>266</v>
      </c>
      <c r="BEK413" s="104" t="s">
        <v>266</v>
      </c>
      <c r="BEL413" s="104" t="s">
        <v>266</v>
      </c>
      <c r="BEM413" s="104" t="s">
        <v>266</v>
      </c>
      <c r="BEN413" s="104" t="s">
        <v>266</v>
      </c>
      <c r="BEO413" s="104" t="s">
        <v>266</v>
      </c>
      <c r="BEP413" s="104" t="s">
        <v>266</v>
      </c>
      <c r="BEQ413" s="104" t="s">
        <v>266</v>
      </c>
      <c r="BER413" s="104" t="s">
        <v>266</v>
      </c>
      <c r="BES413" s="104" t="s">
        <v>266</v>
      </c>
      <c r="BET413" s="104" t="s">
        <v>266</v>
      </c>
      <c r="BEU413" s="104" t="s">
        <v>266</v>
      </c>
      <c r="BEV413" s="104" t="s">
        <v>266</v>
      </c>
      <c r="BEW413" s="104" t="s">
        <v>266</v>
      </c>
      <c r="BEX413" s="104" t="s">
        <v>266</v>
      </c>
      <c r="BEY413" s="104" t="s">
        <v>266</v>
      </c>
      <c r="BEZ413" s="104" t="s">
        <v>266</v>
      </c>
      <c r="BFA413" s="104" t="s">
        <v>266</v>
      </c>
      <c r="BFB413" s="104" t="s">
        <v>266</v>
      </c>
      <c r="BFC413" s="104" t="s">
        <v>266</v>
      </c>
      <c r="BFD413" s="104" t="s">
        <v>266</v>
      </c>
      <c r="BFE413" s="104" t="s">
        <v>266</v>
      </c>
      <c r="BFF413" s="104" t="s">
        <v>266</v>
      </c>
      <c r="BFG413" s="104" t="s">
        <v>266</v>
      </c>
      <c r="BFH413" s="104" t="s">
        <v>266</v>
      </c>
      <c r="BFI413" s="104" t="s">
        <v>266</v>
      </c>
      <c r="BFJ413" s="104" t="s">
        <v>266</v>
      </c>
      <c r="BFK413" s="104" t="s">
        <v>266</v>
      </c>
      <c r="BFL413" s="104" t="s">
        <v>266</v>
      </c>
      <c r="BFM413" s="104" t="s">
        <v>266</v>
      </c>
      <c r="BFN413" s="104" t="s">
        <v>266</v>
      </c>
      <c r="BFO413" s="104" t="s">
        <v>266</v>
      </c>
      <c r="BFP413" s="104" t="s">
        <v>266</v>
      </c>
      <c r="BFQ413" s="104" t="s">
        <v>266</v>
      </c>
      <c r="BFR413" s="104" t="s">
        <v>266</v>
      </c>
      <c r="BFS413" s="104" t="s">
        <v>266</v>
      </c>
      <c r="BFT413" s="104" t="s">
        <v>266</v>
      </c>
      <c r="BFU413" s="104" t="s">
        <v>266</v>
      </c>
      <c r="BFV413" s="104" t="s">
        <v>266</v>
      </c>
      <c r="BFW413" s="104" t="s">
        <v>266</v>
      </c>
      <c r="BFX413" s="104" t="s">
        <v>266</v>
      </c>
      <c r="BFY413" s="104" t="s">
        <v>266</v>
      </c>
      <c r="BFZ413" s="104" t="s">
        <v>266</v>
      </c>
      <c r="BGA413" s="104" t="s">
        <v>266</v>
      </c>
      <c r="BGB413" s="104" t="s">
        <v>266</v>
      </c>
      <c r="BGC413" s="104" t="s">
        <v>266</v>
      </c>
      <c r="BGD413" s="104" t="s">
        <v>266</v>
      </c>
      <c r="BGE413" s="104" t="s">
        <v>266</v>
      </c>
      <c r="BGF413" s="104" t="s">
        <v>266</v>
      </c>
      <c r="BGG413" s="104" t="s">
        <v>266</v>
      </c>
      <c r="BGH413" s="104" t="s">
        <v>266</v>
      </c>
      <c r="BGI413" s="104" t="s">
        <v>266</v>
      </c>
      <c r="BGJ413" s="104" t="s">
        <v>266</v>
      </c>
      <c r="BGK413" s="104" t="s">
        <v>266</v>
      </c>
      <c r="BGL413" s="104" t="s">
        <v>266</v>
      </c>
      <c r="BGM413" s="104" t="s">
        <v>266</v>
      </c>
      <c r="BGN413" s="104" t="s">
        <v>266</v>
      </c>
      <c r="BGO413" s="104" t="s">
        <v>266</v>
      </c>
      <c r="BGP413" s="104" t="s">
        <v>266</v>
      </c>
      <c r="BGQ413" s="104" t="s">
        <v>266</v>
      </c>
      <c r="BGR413" s="104" t="s">
        <v>266</v>
      </c>
      <c r="BGS413" s="104" t="s">
        <v>266</v>
      </c>
      <c r="BGT413" s="104" t="s">
        <v>266</v>
      </c>
      <c r="BGU413" s="104" t="s">
        <v>266</v>
      </c>
      <c r="BGV413" s="104" t="s">
        <v>266</v>
      </c>
      <c r="BGW413" s="104" t="s">
        <v>266</v>
      </c>
      <c r="BGX413" s="104" t="s">
        <v>266</v>
      </c>
      <c r="BGY413" s="104" t="s">
        <v>266</v>
      </c>
      <c r="BGZ413" s="104" t="s">
        <v>266</v>
      </c>
      <c r="BHA413" s="104" t="s">
        <v>266</v>
      </c>
      <c r="BHB413" s="104" t="s">
        <v>266</v>
      </c>
      <c r="BHC413" s="104" t="s">
        <v>266</v>
      </c>
      <c r="BHD413" s="104" t="s">
        <v>266</v>
      </c>
      <c r="BHE413" s="104" t="s">
        <v>266</v>
      </c>
      <c r="BHF413" s="104" t="s">
        <v>266</v>
      </c>
      <c r="BHG413" s="104" t="s">
        <v>266</v>
      </c>
      <c r="BHH413" s="104" t="s">
        <v>266</v>
      </c>
      <c r="BHI413" s="104" t="s">
        <v>266</v>
      </c>
      <c r="BHJ413" s="104" t="s">
        <v>266</v>
      </c>
      <c r="BHK413" s="104" t="s">
        <v>266</v>
      </c>
      <c r="BHL413" s="104" t="s">
        <v>266</v>
      </c>
      <c r="BHM413" s="104" t="s">
        <v>266</v>
      </c>
      <c r="BHN413" s="104" t="s">
        <v>266</v>
      </c>
      <c r="BHO413" s="104" t="s">
        <v>266</v>
      </c>
      <c r="BHP413" s="104" t="s">
        <v>266</v>
      </c>
      <c r="BHQ413" s="104" t="s">
        <v>266</v>
      </c>
      <c r="BHR413" s="104" t="s">
        <v>266</v>
      </c>
      <c r="BHS413" s="104" t="s">
        <v>266</v>
      </c>
      <c r="BHT413" s="104" t="s">
        <v>266</v>
      </c>
      <c r="BHU413" s="104" t="s">
        <v>266</v>
      </c>
      <c r="BHV413" s="104" t="s">
        <v>266</v>
      </c>
      <c r="BHW413" s="104" t="s">
        <v>266</v>
      </c>
      <c r="BHX413" s="104" t="s">
        <v>266</v>
      </c>
      <c r="BHY413" s="104" t="s">
        <v>266</v>
      </c>
      <c r="BHZ413" s="104" t="s">
        <v>266</v>
      </c>
      <c r="BIA413" s="104" t="s">
        <v>266</v>
      </c>
      <c r="BIB413" s="104" t="s">
        <v>266</v>
      </c>
      <c r="BIC413" s="104" t="s">
        <v>266</v>
      </c>
      <c r="BID413" s="104" t="s">
        <v>266</v>
      </c>
      <c r="BIE413" s="104" t="s">
        <v>266</v>
      </c>
      <c r="BIF413" s="104" t="s">
        <v>266</v>
      </c>
      <c r="BIG413" s="104" t="s">
        <v>266</v>
      </c>
      <c r="BIH413" s="104" t="s">
        <v>266</v>
      </c>
      <c r="BII413" s="104" t="s">
        <v>266</v>
      </c>
      <c r="BIJ413" s="104" t="s">
        <v>266</v>
      </c>
      <c r="BIK413" s="104" t="s">
        <v>266</v>
      </c>
      <c r="BIL413" s="104" t="s">
        <v>266</v>
      </c>
      <c r="BIM413" s="104" t="s">
        <v>266</v>
      </c>
      <c r="BIN413" s="104" t="s">
        <v>266</v>
      </c>
      <c r="BIO413" s="104" t="s">
        <v>266</v>
      </c>
      <c r="BIP413" s="104" t="s">
        <v>266</v>
      </c>
      <c r="BIQ413" s="104" t="s">
        <v>266</v>
      </c>
      <c r="BIR413" s="104" t="s">
        <v>266</v>
      </c>
      <c r="BIS413" s="104" t="s">
        <v>266</v>
      </c>
      <c r="BIT413" s="104" t="s">
        <v>266</v>
      </c>
      <c r="BIU413" s="104" t="s">
        <v>266</v>
      </c>
      <c r="BIV413" s="104" t="s">
        <v>266</v>
      </c>
      <c r="BIW413" s="104" t="s">
        <v>266</v>
      </c>
      <c r="BIX413" s="104" t="s">
        <v>266</v>
      </c>
      <c r="BIY413" s="104" t="s">
        <v>266</v>
      </c>
      <c r="BIZ413" s="104" t="s">
        <v>266</v>
      </c>
      <c r="BJA413" s="104" t="s">
        <v>266</v>
      </c>
      <c r="BJB413" s="104" t="s">
        <v>266</v>
      </c>
      <c r="BJC413" s="104" t="s">
        <v>266</v>
      </c>
      <c r="BJD413" s="104" t="s">
        <v>266</v>
      </c>
      <c r="BJE413" s="104" t="s">
        <v>266</v>
      </c>
      <c r="BJF413" s="104" t="s">
        <v>266</v>
      </c>
      <c r="BJG413" s="104" t="s">
        <v>266</v>
      </c>
      <c r="BJH413" s="104" t="s">
        <v>266</v>
      </c>
      <c r="BJI413" s="104" t="s">
        <v>266</v>
      </c>
      <c r="BJJ413" s="104" t="s">
        <v>266</v>
      </c>
      <c r="BJK413" s="104" t="s">
        <v>266</v>
      </c>
      <c r="BJL413" s="104" t="s">
        <v>266</v>
      </c>
      <c r="BJM413" s="104" t="s">
        <v>266</v>
      </c>
      <c r="BJN413" s="104" t="s">
        <v>266</v>
      </c>
      <c r="BJO413" s="104" t="s">
        <v>266</v>
      </c>
      <c r="BJP413" s="104" t="s">
        <v>266</v>
      </c>
      <c r="BJQ413" s="104" t="s">
        <v>266</v>
      </c>
      <c r="BJR413" s="104" t="s">
        <v>266</v>
      </c>
      <c r="BJS413" s="104" t="s">
        <v>266</v>
      </c>
      <c r="BJT413" s="104" t="s">
        <v>266</v>
      </c>
      <c r="BJU413" s="104" t="s">
        <v>266</v>
      </c>
      <c r="BJV413" s="104" t="s">
        <v>266</v>
      </c>
      <c r="BJW413" s="104" t="s">
        <v>266</v>
      </c>
      <c r="BJX413" s="104" t="s">
        <v>266</v>
      </c>
      <c r="BJY413" s="104" t="s">
        <v>266</v>
      </c>
      <c r="BJZ413" s="104" t="s">
        <v>266</v>
      </c>
      <c r="BKA413" s="104" t="s">
        <v>266</v>
      </c>
      <c r="BKB413" s="104" t="s">
        <v>266</v>
      </c>
      <c r="BKC413" s="104" t="s">
        <v>266</v>
      </c>
      <c r="BKD413" s="104" t="s">
        <v>266</v>
      </c>
      <c r="BKE413" s="104" t="s">
        <v>266</v>
      </c>
      <c r="BKF413" s="104" t="s">
        <v>266</v>
      </c>
      <c r="BKG413" s="104" t="s">
        <v>266</v>
      </c>
      <c r="BKH413" s="104" t="s">
        <v>266</v>
      </c>
      <c r="BKI413" s="104" t="s">
        <v>266</v>
      </c>
      <c r="BKJ413" s="104" t="s">
        <v>266</v>
      </c>
      <c r="BKK413" s="104" t="s">
        <v>266</v>
      </c>
      <c r="BKL413" s="104" t="s">
        <v>266</v>
      </c>
      <c r="BKM413" s="104" t="s">
        <v>266</v>
      </c>
      <c r="BKN413" s="104" t="s">
        <v>266</v>
      </c>
      <c r="BKO413" s="104" t="s">
        <v>266</v>
      </c>
      <c r="BKP413" s="104" t="s">
        <v>266</v>
      </c>
      <c r="BKQ413" s="104" t="s">
        <v>266</v>
      </c>
      <c r="BKR413" s="104" t="s">
        <v>266</v>
      </c>
      <c r="BKS413" s="104" t="s">
        <v>266</v>
      </c>
      <c r="BKT413" s="104" t="s">
        <v>266</v>
      </c>
      <c r="BKU413" s="104" t="s">
        <v>266</v>
      </c>
      <c r="BKV413" s="104" t="s">
        <v>266</v>
      </c>
      <c r="BKW413" s="104" t="s">
        <v>266</v>
      </c>
      <c r="BKX413" s="104" t="s">
        <v>266</v>
      </c>
      <c r="BKY413" s="104" t="s">
        <v>266</v>
      </c>
      <c r="BKZ413" s="104" t="s">
        <v>266</v>
      </c>
      <c r="BLA413" s="104" t="s">
        <v>266</v>
      </c>
      <c r="BLB413" s="104" t="s">
        <v>266</v>
      </c>
      <c r="BLC413" s="104" t="s">
        <v>266</v>
      </c>
      <c r="BLD413" s="104" t="s">
        <v>266</v>
      </c>
      <c r="BLE413" s="104" t="s">
        <v>266</v>
      </c>
      <c r="BLF413" s="104" t="s">
        <v>266</v>
      </c>
      <c r="BLG413" s="104" t="s">
        <v>266</v>
      </c>
      <c r="BLH413" s="104" t="s">
        <v>266</v>
      </c>
      <c r="BLI413" s="104" t="s">
        <v>266</v>
      </c>
      <c r="BLJ413" s="104" t="s">
        <v>266</v>
      </c>
      <c r="BLK413" s="104" t="s">
        <v>266</v>
      </c>
      <c r="BLL413" s="104" t="s">
        <v>266</v>
      </c>
      <c r="BLM413" s="104" t="s">
        <v>266</v>
      </c>
      <c r="BLN413" s="104" t="s">
        <v>266</v>
      </c>
      <c r="BLO413" s="104" t="s">
        <v>266</v>
      </c>
      <c r="BLP413" s="104" t="s">
        <v>266</v>
      </c>
      <c r="BLQ413" s="104" t="s">
        <v>266</v>
      </c>
      <c r="BLR413" s="104" t="s">
        <v>266</v>
      </c>
      <c r="BLS413" s="104" t="s">
        <v>266</v>
      </c>
      <c r="BLT413" s="104" t="s">
        <v>266</v>
      </c>
      <c r="BLU413" s="104" t="s">
        <v>266</v>
      </c>
      <c r="BLV413" s="104" t="s">
        <v>266</v>
      </c>
      <c r="BLW413" s="104" t="s">
        <v>266</v>
      </c>
      <c r="BLX413" s="104" t="s">
        <v>266</v>
      </c>
      <c r="BLY413" s="104" t="s">
        <v>266</v>
      </c>
      <c r="BLZ413" s="104" t="s">
        <v>266</v>
      </c>
      <c r="BMA413" s="104" t="s">
        <v>266</v>
      </c>
      <c r="BMB413" s="104" t="s">
        <v>266</v>
      </c>
      <c r="BMC413" s="104" t="s">
        <v>266</v>
      </c>
      <c r="BMD413" s="104" t="s">
        <v>266</v>
      </c>
      <c r="BME413" s="104" t="s">
        <v>266</v>
      </c>
      <c r="BMF413" s="104" t="s">
        <v>266</v>
      </c>
      <c r="BMG413" s="104" t="s">
        <v>266</v>
      </c>
      <c r="BMH413" s="104" t="s">
        <v>266</v>
      </c>
      <c r="BMI413" s="104" t="s">
        <v>266</v>
      </c>
      <c r="BMJ413" s="104" t="s">
        <v>266</v>
      </c>
      <c r="BMK413" s="104" t="s">
        <v>266</v>
      </c>
      <c r="BML413" s="104" t="s">
        <v>266</v>
      </c>
      <c r="BMM413" s="104" t="s">
        <v>266</v>
      </c>
      <c r="BMN413" s="104" t="s">
        <v>266</v>
      </c>
      <c r="BMO413" s="104" t="s">
        <v>266</v>
      </c>
      <c r="BMP413" s="104" t="s">
        <v>266</v>
      </c>
      <c r="BMQ413" s="104" t="s">
        <v>266</v>
      </c>
      <c r="BMR413" s="104" t="s">
        <v>266</v>
      </c>
      <c r="BMS413" s="104" t="s">
        <v>266</v>
      </c>
      <c r="BMT413" s="104" t="s">
        <v>266</v>
      </c>
      <c r="BMU413" s="104" t="s">
        <v>266</v>
      </c>
      <c r="BMV413" s="104" t="s">
        <v>266</v>
      </c>
      <c r="BMW413" s="104" t="s">
        <v>266</v>
      </c>
      <c r="BMX413" s="104" t="s">
        <v>266</v>
      </c>
      <c r="BMY413" s="104" t="s">
        <v>266</v>
      </c>
      <c r="BMZ413" s="104" t="s">
        <v>266</v>
      </c>
      <c r="BNA413" s="104" t="s">
        <v>266</v>
      </c>
      <c r="BNB413" s="104" t="s">
        <v>266</v>
      </c>
      <c r="BNC413" s="104" t="s">
        <v>266</v>
      </c>
      <c r="BND413" s="104" t="s">
        <v>266</v>
      </c>
      <c r="BNE413" s="104" t="s">
        <v>266</v>
      </c>
      <c r="BNF413" s="104" t="s">
        <v>266</v>
      </c>
      <c r="BNG413" s="104" t="s">
        <v>266</v>
      </c>
      <c r="BNH413" s="104" t="s">
        <v>266</v>
      </c>
      <c r="BNI413" s="104" t="s">
        <v>266</v>
      </c>
      <c r="BNJ413" s="104" t="s">
        <v>266</v>
      </c>
      <c r="BNK413" s="104" t="s">
        <v>266</v>
      </c>
      <c r="BNL413" s="104" t="s">
        <v>266</v>
      </c>
      <c r="BNM413" s="104" t="s">
        <v>266</v>
      </c>
      <c r="BNN413" s="104" t="s">
        <v>266</v>
      </c>
      <c r="BNO413" s="104" t="s">
        <v>266</v>
      </c>
      <c r="BNP413" s="104" t="s">
        <v>266</v>
      </c>
      <c r="BNQ413" s="104" t="s">
        <v>266</v>
      </c>
      <c r="BNR413" s="104" t="s">
        <v>266</v>
      </c>
      <c r="BNS413" s="104" t="s">
        <v>266</v>
      </c>
      <c r="BNT413" s="104" t="s">
        <v>266</v>
      </c>
      <c r="BNU413" s="104" t="s">
        <v>266</v>
      </c>
      <c r="BNV413" s="104" t="s">
        <v>266</v>
      </c>
      <c r="BNW413" s="104" t="s">
        <v>266</v>
      </c>
      <c r="BNX413" s="104" t="s">
        <v>266</v>
      </c>
      <c r="BNY413" s="104" t="s">
        <v>266</v>
      </c>
      <c r="BNZ413" s="104" t="s">
        <v>266</v>
      </c>
      <c r="BOA413" s="104" t="s">
        <v>266</v>
      </c>
      <c r="BOB413" s="104" t="s">
        <v>266</v>
      </c>
      <c r="BOC413" s="104" t="s">
        <v>266</v>
      </c>
      <c r="BOD413" s="104" t="s">
        <v>266</v>
      </c>
      <c r="BOE413" s="104" t="s">
        <v>266</v>
      </c>
      <c r="BOF413" s="104" t="s">
        <v>266</v>
      </c>
      <c r="BOG413" s="104" t="s">
        <v>266</v>
      </c>
      <c r="BOH413" s="104" t="s">
        <v>266</v>
      </c>
      <c r="BOI413" s="104" t="s">
        <v>266</v>
      </c>
      <c r="BOJ413" s="104" t="s">
        <v>266</v>
      </c>
      <c r="BOK413" s="104" t="s">
        <v>266</v>
      </c>
      <c r="BOL413" s="104" t="s">
        <v>266</v>
      </c>
      <c r="BOM413" s="104" t="s">
        <v>266</v>
      </c>
      <c r="BON413" s="104" t="s">
        <v>266</v>
      </c>
      <c r="BOO413" s="104" t="s">
        <v>266</v>
      </c>
      <c r="BOP413" s="104" t="s">
        <v>266</v>
      </c>
      <c r="BOQ413" s="104" t="s">
        <v>266</v>
      </c>
      <c r="BOR413" s="104" t="s">
        <v>266</v>
      </c>
      <c r="BOS413" s="104" t="s">
        <v>266</v>
      </c>
      <c r="BOT413" s="104" t="s">
        <v>266</v>
      </c>
      <c r="BOU413" s="104" t="s">
        <v>266</v>
      </c>
      <c r="BOV413" s="104" t="s">
        <v>266</v>
      </c>
      <c r="BOW413" s="104" t="s">
        <v>266</v>
      </c>
      <c r="BOX413" s="104" t="s">
        <v>266</v>
      </c>
      <c r="BOY413" s="104" t="s">
        <v>266</v>
      </c>
      <c r="BOZ413" s="104" t="s">
        <v>266</v>
      </c>
      <c r="BPA413" s="104" t="s">
        <v>266</v>
      </c>
      <c r="BPB413" s="104" t="s">
        <v>266</v>
      </c>
      <c r="BPC413" s="104" t="s">
        <v>266</v>
      </c>
      <c r="BPD413" s="104" t="s">
        <v>266</v>
      </c>
      <c r="BPE413" s="104" t="s">
        <v>266</v>
      </c>
      <c r="BPF413" s="104" t="s">
        <v>266</v>
      </c>
      <c r="BPG413" s="104" t="s">
        <v>266</v>
      </c>
      <c r="BPH413" s="104" t="s">
        <v>266</v>
      </c>
      <c r="BPI413" s="104" t="s">
        <v>266</v>
      </c>
      <c r="BPJ413" s="104" t="s">
        <v>266</v>
      </c>
      <c r="BPK413" s="104" t="s">
        <v>266</v>
      </c>
      <c r="BPL413" s="104" t="s">
        <v>266</v>
      </c>
      <c r="BPM413" s="104" t="s">
        <v>266</v>
      </c>
      <c r="BPN413" s="104" t="s">
        <v>266</v>
      </c>
      <c r="BPO413" s="104" t="s">
        <v>266</v>
      </c>
      <c r="BPP413" s="104" t="s">
        <v>266</v>
      </c>
      <c r="BPQ413" s="104" t="s">
        <v>266</v>
      </c>
      <c r="BPR413" s="104" t="s">
        <v>266</v>
      </c>
      <c r="BPS413" s="104" t="s">
        <v>266</v>
      </c>
      <c r="BPT413" s="104" t="s">
        <v>266</v>
      </c>
      <c r="BPU413" s="104" t="s">
        <v>266</v>
      </c>
      <c r="BPV413" s="104" t="s">
        <v>266</v>
      </c>
      <c r="BPW413" s="104" t="s">
        <v>266</v>
      </c>
      <c r="BPX413" s="104" t="s">
        <v>266</v>
      </c>
      <c r="BPY413" s="104" t="s">
        <v>266</v>
      </c>
      <c r="BPZ413" s="104" t="s">
        <v>266</v>
      </c>
      <c r="BQA413" s="104" t="s">
        <v>266</v>
      </c>
      <c r="BQB413" s="104" t="s">
        <v>266</v>
      </c>
      <c r="BQC413" s="104" t="s">
        <v>266</v>
      </c>
      <c r="BQD413" s="104" t="s">
        <v>266</v>
      </c>
      <c r="BQE413" s="104" t="s">
        <v>266</v>
      </c>
      <c r="BQF413" s="104" t="s">
        <v>266</v>
      </c>
      <c r="BQG413" s="104" t="s">
        <v>266</v>
      </c>
      <c r="BQH413" s="104" t="s">
        <v>266</v>
      </c>
      <c r="BQI413" s="104" t="s">
        <v>266</v>
      </c>
      <c r="BQJ413" s="104" t="s">
        <v>266</v>
      </c>
      <c r="BQK413" s="104" t="s">
        <v>266</v>
      </c>
      <c r="BQL413" s="104" t="s">
        <v>266</v>
      </c>
      <c r="BQM413" s="104" t="s">
        <v>266</v>
      </c>
      <c r="BQN413" s="104" t="s">
        <v>266</v>
      </c>
      <c r="BQO413" s="104" t="s">
        <v>266</v>
      </c>
      <c r="BQP413" s="104" t="s">
        <v>266</v>
      </c>
      <c r="BQQ413" s="104" t="s">
        <v>266</v>
      </c>
      <c r="BQR413" s="104" t="s">
        <v>266</v>
      </c>
      <c r="BQS413" s="104" t="s">
        <v>266</v>
      </c>
      <c r="BQT413" s="104" t="s">
        <v>266</v>
      </c>
      <c r="BQU413" s="104" t="s">
        <v>266</v>
      </c>
      <c r="BQV413" s="104" t="s">
        <v>266</v>
      </c>
      <c r="BQW413" s="104" t="s">
        <v>266</v>
      </c>
      <c r="BQX413" s="104" t="s">
        <v>266</v>
      </c>
      <c r="BQY413" s="104" t="s">
        <v>266</v>
      </c>
      <c r="BQZ413" s="104" t="s">
        <v>266</v>
      </c>
      <c r="BRA413" s="104" t="s">
        <v>266</v>
      </c>
      <c r="BRB413" s="104" t="s">
        <v>266</v>
      </c>
      <c r="BRC413" s="104" t="s">
        <v>266</v>
      </c>
      <c r="BRD413" s="104" t="s">
        <v>266</v>
      </c>
      <c r="BRE413" s="104" t="s">
        <v>266</v>
      </c>
      <c r="BRF413" s="104" t="s">
        <v>266</v>
      </c>
      <c r="BRG413" s="104" t="s">
        <v>266</v>
      </c>
      <c r="BRH413" s="104" t="s">
        <v>266</v>
      </c>
      <c r="BRI413" s="104" t="s">
        <v>266</v>
      </c>
      <c r="BRJ413" s="104" t="s">
        <v>266</v>
      </c>
      <c r="BRK413" s="104" t="s">
        <v>266</v>
      </c>
      <c r="BRL413" s="104" t="s">
        <v>266</v>
      </c>
      <c r="BRM413" s="104" t="s">
        <v>266</v>
      </c>
      <c r="BRN413" s="104" t="s">
        <v>266</v>
      </c>
      <c r="BRO413" s="104" t="s">
        <v>266</v>
      </c>
      <c r="BRP413" s="104" t="s">
        <v>266</v>
      </c>
      <c r="BRQ413" s="104" t="s">
        <v>266</v>
      </c>
      <c r="BRR413" s="104" t="s">
        <v>266</v>
      </c>
      <c r="BRS413" s="104" t="s">
        <v>266</v>
      </c>
      <c r="BRT413" s="104" t="s">
        <v>266</v>
      </c>
      <c r="BRU413" s="104" t="s">
        <v>266</v>
      </c>
      <c r="BRV413" s="104" t="s">
        <v>266</v>
      </c>
      <c r="BRW413" s="104" t="s">
        <v>266</v>
      </c>
      <c r="BRX413" s="104" t="s">
        <v>266</v>
      </c>
      <c r="BRY413" s="104" t="s">
        <v>266</v>
      </c>
      <c r="BRZ413" s="104" t="s">
        <v>266</v>
      </c>
      <c r="BSA413" s="104" t="s">
        <v>266</v>
      </c>
      <c r="BSB413" s="104" t="s">
        <v>266</v>
      </c>
      <c r="BSC413" s="104" t="s">
        <v>266</v>
      </c>
      <c r="BSD413" s="104" t="s">
        <v>266</v>
      </c>
      <c r="BSE413" s="104" t="s">
        <v>266</v>
      </c>
      <c r="BSF413" s="104" t="s">
        <v>266</v>
      </c>
      <c r="BSG413" s="104" t="s">
        <v>266</v>
      </c>
      <c r="BSH413" s="104" t="s">
        <v>266</v>
      </c>
      <c r="BSI413" s="104" t="s">
        <v>266</v>
      </c>
      <c r="BSJ413" s="104" t="s">
        <v>266</v>
      </c>
      <c r="BSK413" s="104" t="s">
        <v>266</v>
      </c>
      <c r="BSL413" s="104" t="s">
        <v>266</v>
      </c>
      <c r="BSM413" s="104" t="s">
        <v>266</v>
      </c>
      <c r="BSN413" s="104" t="s">
        <v>266</v>
      </c>
      <c r="BSO413" s="104" t="s">
        <v>266</v>
      </c>
      <c r="BSP413" s="104" t="s">
        <v>266</v>
      </c>
      <c r="BSQ413" s="104" t="s">
        <v>266</v>
      </c>
      <c r="BSR413" s="104" t="s">
        <v>266</v>
      </c>
      <c r="BSS413" s="104" t="s">
        <v>266</v>
      </c>
      <c r="BST413" s="104" t="s">
        <v>266</v>
      </c>
      <c r="BSU413" s="104" t="s">
        <v>266</v>
      </c>
      <c r="BSV413" s="104" t="s">
        <v>266</v>
      </c>
      <c r="BSW413" s="104" t="s">
        <v>266</v>
      </c>
      <c r="BSX413" s="104" t="s">
        <v>266</v>
      </c>
      <c r="BSY413" s="104" t="s">
        <v>266</v>
      </c>
      <c r="BSZ413" s="104" t="s">
        <v>266</v>
      </c>
      <c r="BTA413" s="104" t="s">
        <v>266</v>
      </c>
      <c r="BTB413" s="104" t="s">
        <v>266</v>
      </c>
      <c r="BTC413" s="104" t="s">
        <v>266</v>
      </c>
      <c r="BTD413" s="104" t="s">
        <v>266</v>
      </c>
      <c r="BTE413" s="104" t="s">
        <v>266</v>
      </c>
      <c r="BTF413" s="104" t="s">
        <v>266</v>
      </c>
      <c r="BTG413" s="104" t="s">
        <v>266</v>
      </c>
      <c r="BTH413" s="104" t="s">
        <v>266</v>
      </c>
      <c r="BTI413" s="104" t="s">
        <v>266</v>
      </c>
      <c r="BTJ413" s="104" t="s">
        <v>266</v>
      </c>
      <c r="BTK413" s="104" t="s">
        <v>266</v>
      </c>
      <c r="BTL413" s="104" t="s">
        <v>266</v>
      </c>
      <c r="BTM413" s="104" t="s">
        <v>266</v>
      </c>
      <c r="BTN413" s="104" t="s">
        <v>266</v>
      </c>
      <c r="BTO413" s="104" t="s">
        <v>266</v>
      </c>
      <c r="BTP413" s="104" t="s">
        <v>266</v>
      </c>
      <c r="BTQ413" s="104" t="s">
        <v>266</v>
      </c>
      <c r="BTR413" s="104" t="s">
        <v>266</v>
      </c>
      <c r="BTS413" s="104" t="s">
        <v>266</v>
      </c>
      <c r="BTT413" s="104" t="s">
        <v>266</v>
      </c>
      <c r="BTU413" s="104" t="s">
        <v>266</v>
      </c>
      <c r="BTV413" s="104" t="s">
        <v>266</v>
      </c>
      <c r="BTW413" s="104" t="s">
        <v>266</v>
      </c>
      <c r="BTX413" s="104" t="s">
        <v>266</v>
      </c>
      <c r="BTY413" s="104" t="s">
        <v>266</v>
      </c>
      <c r="BTZ413" s="104" t="s">
        <v>266</v>
      </c>
      <c r="BUA413" s="104" t="s">
        <v>266</v>
      </c>
      <c r="BUB413" s="104" t="s">
        <v>266</v>
      </c>
      <c r="BUC413" s="104" t="s">
        <v>266</v>
      </c>
      <c r="BUD413" s="104" t="s">
        <v>266</v>
      </c>
      <c r="BUE413" s="104" t="s">
        <v>266</v>
      </c>
      <c r="BUF413" s="104" t="s">
        <v>266</v>
      </c>
      <c r="BUG413" s="104" t="s">
        <v>266</v>
      </c>
      <c r="BUH413" s="104" t="s">
        <v>266</v>
      </c>
      <c r="BUI413" s="104" t="s">
        <v>266</v>
      </c>
      <c r="BUJ413" s="104" t="s">
        <v>266</v>
      </c>
      <c r="BUK413" s="104" t="s">
        <v>266</v>
      </c>
      <c r="BUL413" s="104" t="s">
        <v>266</v>
      </c>
      <c r="BUM413" s="104" t="s">
        <v>266</v>
      </c>
      <c r="BUN413" s="104" t="s">
        <v>266</v>
      </c>
      <c r="BUO413" s="104" t="s">
        <v>266</v>
      </c>
      <c r="BUP413" s="104" t="s">
        <v>266</v>
      </c>
      <c r="BUQ413" s="104" t="s">
        <v>266</v>
      </c>
      <c r="BUR413" s="104" t="s">
        <v>266</v>
      </c>
      <c r="BUS413" s="104" t="s">
        <v>266</v>
      </c>
      <c r="BUT413" s="104" t="s">
        <v>266</v>
      </c>
      <c r="BUU413" s="104" t="s">
        <v>266</v>
      </c>
      <c r="BUV413" s="104" t="s">
        <v>266</v>
      </c>
      <c r="BUW413" s="104" t="s">
        <v>266</v>
      </c>
      <c r="BUX413" s="104" t="s">
        <v>266</v>
      </c>
      <c r="BUY413" s="104" t="s">
        <v>266</v>
      </c>
      <c r="BUZ413" s="104" t="s">
        <v>266</v>
      </c>
      <c r="BVA413" s="104" t="s">
        <v>266</v>
      </c>
      <c r="BVB413" s="104" t="s">
        <v>266</v>
      </c>
      <c r="BVC413" s="104" t="s">
        <v>266</v>
      </c>
      <c r="BVD413" s="104" t="s">
        <v>266</v>
      </c>
      <c r="BVE413" s="104" t="s">
        <v>266</v>
      </c>
      <c r="BVF413" s="104" t="s">
        <v>266</v>
      </c>
      <c r="BVG413" s="104" t="s">
        <v>266</v>
      </c>
      <c r="BVH413" s="104" t="s">
        <v>266</v>
      </c>
      <c r="BVI413" s="104" t="s">
        <v>266</v>
      </c>
      <c r="BVJ413" s="104" t="s">
        <v>266</v>
      </c>
      <c r="BVK413" s="104" t="s">
        <v>266</v>
      </c>
      <c r="BVL413" s="104" t="s">
        <v>266</v>
      </c>
      <c r="BVM413" s="104" t="s">
        <v>266</v>
      </c>
      <c r="BVN413" s="104" t="s">
        <v>266</v>
      </c>
      <c r="BVO413" s="104" t="s">
        <v>266</v>
      </c>
      <c r="BVP413" s="104" t="s">
        <v>266</v>
      </c>
      <c r="BVQ413" s="104" t="s">
        <v>266</v>
      </c>
      <c r="BVR413" s="104" t="s">
        <v>266</v>
      </c>
      <c r="BVS413" s="104" t="s">
        <v>266</v>
      </c>
      <c r="BVT413" s="104" t="s">
        <v>266</v>
      </c>
      <c r="BVU413" s="104" t="s">
        <v>266</v>
      </c>
      <c r="BVV413" s="104" t="s">
        <v>266</v>
      </c>
      <c r="BVW413" s="104" t="s">
        <v>266</v>
      </c>
      <c r="BVX413" s="104" t="s">
        <v>266</v>
      </c>
      <c r="BVY413" s="104" t="s">
        <v>266</v>
      </c>
      <c r="BVZ413" s="104" t="s">
        <v>266</v>
      </c>
      <c r="BWA413" s="104" t="s">
        <v>266</v>
      </c>
      <c r="BWB413" s="104" t="s">
        <v>266</v>
      </c>
      <c r="BWC413" s="104" t="s">
        <v>266</v>
      </c>
      <c r="BWD413" s="104" t="s">
        <v>266</v>
      </c>
      <c r="BWE413" s="104" t="s">
        <v>266</v>
      </c>
      <c r="BWF413" s="104" t="s">
        <v>266</v>
      </c>
      <c r="BWG413" s="104" t="s">
        <v>266</v>
      </c>
      <c r="BWH413" s="104" t="s">
        <v>266</v>
      </c>
      <c r="BWI413" s="104" t="s">
        <v>266</v>
      </c>
      <c r="BWJ413" s="104" t="s">
        <v>266</v>
      </c>
      <c r="BWK413" s="104" t="s">
        <v>266</v>
      </c>
      <c r="BWL413" s="104" t="s">
        <v>266</v>
      </c>
      <c r="BWM413" s="104" t="s">
        <v>266</v>
      </c>
      <c r="BWN413" s="104" t="s">
        <v>266</v>
      </c>
      <c r="BWO413" s="104" t="s">
        <v>266</v>
      </c>
      <c r="BWP413" s="104" t="s">
        <v>266</v>
      </c>
      <c r="BWQ413" s="104" t="s">
        <v>266</v>
      </c>
      <c r="BWR413" s="104" t="s">
        <v>266</v>
      </c>
      <c r="BWS413" s="104" t="s">
        <v>266</v>
      </c>
      <c r="BWT413" s="104" t="s">
        <v>266</v>
      </c>
      <c r="BWU413" s="104" t="s">
        <v>266</v>
      </c>
      <c r="BWV413" s="104" t="s">
        <v>266</v>
      </c>
      <c r="BWW413" s="104" t="s">
        <v>266</v>
      </c>
      <c r="BWX413" s="104" t="s">
        <v>266</v>
      </c>
      <c r="BWY413" s="104" t="s">
        <v>266</v>
      </c>
      <c r="BWZ413" s="104" t="s">
        <v>266</v>
      </c>
      <c r="BXA413" s="104" t="s">
        <v>266</v>
      </c>
      <c r="BXB413" s="104" t="s">
        <v>266</v>
      </c>
      <c r="BXC413" s="104" t="s">
        <v>266</v>
      </c>
      <c r="BXD413" s="104" t="s">
        <v>266</v>
      </c>
      <c r="BXE413" s="104" t="s">
        <v>266</v>
      </c>
      <c r="BXF413" s="104" t="s">
        <v>266</v>
      </c>
      <c r="BXG413" s="104" t="s">
        <v>266</v>
      </c>
      <c r="BXH413" s="104" t="s">
        <v>266</v>
      </c>
      <c r="BXI413" s="104" t="s">
        <v>266</v>
      </c>
      <c r="BXJ413" s="104" t="s">
        <v>266</v>
      </c>
      <c r="BXK413" s="104" t="s">
        <v>266</v>
      </c>
      <c r="BXL413" s="104" t="s">
        <v>266</v>
      </c>
      <c r="BXM413" s="104" t="s">
        <v>266</v>
      </c>
      <c r="BXN413" s="104" t="s">
        <v>266</v>
      </c>
      <c r="BXO413" s="104" t="s">
        <v>266</v>
      </c>
      <c r="BXP413" s="104" t="s">
        <v>266</v>
      </c>
      <c r="BXQ413" s="104" t="s">
        <v>266</v>
      </c>
      <c r="BXR413" s="104" t="s">
        <v>266</v>
      </c>
      <c r="BXS413" s="104" t="s">
        <v>266</v>
      </c>
      <c r="BXT413" s="104" t="s">
        <v>266</v>
      </c>
      <c r="BXU413" s="104" t="s">
        <v>266</v>
      </c>
      <c r="BXV413" s="104" t="s">
        <v>266</v>
      </c>
      <c r="BXW413" s="104" t="s">
        <v>266</v>
      </c>
      <c r="BXX413" s="104" t="s">
        <v>266</v>
      </c>
      <c r="BXY413" s="104" t="s">
        <v>266</v>
      </c>
      <c r="BXZ413" s="104" t="s">
        <v>266</v>
      </c>
      <c r="BYA413" s="104" t="s">
        <v>266</v>
      </c>
      <c r="BYB413" s="104" t="s">
        <v>266</v>
      </c>
      <c r="BYC413" s="104" t="s">
        <v>266</v>
      </c>
      <c r="BYD413" s="104" t="s">
        <v>266</v>
      </c>
      <c r="BYE413" s="104" t="s">
        <v>266</v>
      </c>
      <c r="BYF413" s="104" t="s">
        <v>266</v>
      </c>
      <c r="BYG413" s="104" t="s">
        <v>266</v>
      </c>
      <c r="BYH413" s="104" t="s">
        <v>266</v>
      </c>
      <c r="BYI413" s="104" t="s">
        <v>266</v>
      </c>
      <c r="BYJ413" s="104" t="s">
        <v>266</v>
      </c>
      <c r="BYK413" s="104" t="s">
        <v>266</v>
      </c>
      <c r="BYL413" s="104" t="s">
        <v>266</v>
      </c>
      <c r="BYM413" s="104" t="s">
        <v>266</v>
      </c>
      <c r="BYN413" s="104" t="s">
        <v>266</v>
      </c>
      <c r="BYO413" s="104" t="s">
        <v>266</v>
      </c>
      <c r="BYP413" s="104" t="s">
        <v>266</v>
      </c>
      <c r="BYQ413" s="104" t="s">
        <v>266</v>
      </c>
      <c r="BYR413" s="104" t="s">
        <v>266</v>
      </c>
      <c r="BYS413" s="104" t="s">
        <v>266</v>
      </c>
      <c r="BYT413" s="104" t="s">
        <v>266</v>
      </c>
      <c r="BYU413" s="104" t="s">
        <v>266</v>
      </c>
      <c r="BYV413" s="104" t="s">
        <v>266</v>
      </c>
      <c r="BYW413" s="104" t="s">
        <v>266</v>
      </c>
      <c r="BYX413" s="104" t="s">
        <v>266</v>
      </c>
      <c r="BYY413" s="104" t="s">
        <v>266</v>
      </c>
      <c r="BYZ413" s="104" t="s">
        <v>266</v>
      </c>
      <c r="BZA413" s="104" t="s">
        <v>266</v>
      </c>
      <c r="BZB413" s="104" t="s">
        <v>266</v>
      </c>
      <c r="BZC413" s="104" t="s">
        <v>266</v>
      </c>
      <c r="BZD413" s="104" t="s">
        <v>266</v>
      </c>
      <c r="BZE413" s="104" t="s">
        <v>266</v>
      </c>
      <c r="BZF413" s="104" t="s">
        <v>266</v>
      </c>
      <c r="BZG413" s="104" t="s">
        <v>266</v>
      </c>
      <c r="BZH413" s="104" t="s">
        <v>266</v>
      </c>
      <c r="BZI413" s="104" t="s">
        <v>266</v>
      </c>
      <c r="BZJ413" s="104" t="s">
        <v>266</v>
      </c>
      <c r="BZK413" s="104" t="s">
        <v>266</v>
      </c>
      <c r="BZL413" s="104" t="s">
        <v>266</v>
      </c>
      <c r="BZM413" s="104" t="s">
        <v>266</v>
      </c>
      <c r="BZN413" s="104" t="s">
        <v>266</v>
      </c>
      <c r="BZO413" s="104" t="s">
        <v>266</v>
      </c>
      <c r="BZP413" s="104" t="s">
        <v>266</v>
      </c>
      <c r="BZQ413" s="104" t="s">
        <v>266</v>
      </c>
      <c r="BZR413" s="104" t="s">
        <v>266</v>
      </c>
      <c r="BZS413" s="104" t="s">
        <v>266</v>
      </c>
      <c r="BZT413" s="104" t="s">
        <v>266</v>
      </c>
      <c r="BZU413" s="104" t="s">
        <v>266</v>
      </c>
      <c r="BZV413" s="104" t="s">
        <v>266</v>
      </c>
      <c r="BZW413" s="104" t="s">
        <v>266</v>
      </c>
      <c r="BZX413" s="104" t="s">
        <v>266</v>
      </c>
      <c r="BZY413" s="104" t="s">
        <v>266</v>
      </c>
      <c r="BZZ413" s="104" t="s">
        <v>266</v>
      </c>
      <c r="CAA413" s="104" t="s">
        <v>266</v>
      </c>
      <c r="CAB413" s="104" t="s">
        <v>266</v>
      </c>
      <c r="CAC413" s="104" t="s">
        <v>266</v>
      </c>
      <c r="CAD413" s="104" t="s">
        <v>266</v>
      </c>
      <c r="CAE413" s="104" t="s">
        <v>266</v>
      </c>
      <c r="CAF413" s="104" t="s">
        <v>266</v>
      </c>
      <c r="CAG413" s="104" t="s">
        <v>266</v>
      </c>
      <c r="CAH413" s="104" t="s">
        <v>266</v>
      </c>
      <c r="CAI413" s="104" t="s">
        <v>266</v>
      </c>
      <c r="CAJ413" s="104" t="s">
        <v>266</v>
      </c>
      <c r="CAK413" s="104" t="s">
        <v>266</v>
      </c>
      <c r="CAL413" s="104" t="s">
        <v>266</v>
      </c>
      <c r="CAM413" s="104" t="s">
        <v>266</v>
      </c>
      <c r="CAN413" s="104" t="s">
        <v>266</v>
      </c>
      <c r="CAO413" s="104" t="s">
        <v>266</v>
      </c>
      <c r="CAP413" s="104" t="s">
        <v>266</v>
      </c>
      <c r="CAQ413" s="104" t="s">
        <v>266</v>
      </c>
      <c r="CAR413" s="104" t="s">
        <v>266</v>
      </c>
      <c r="CAS413" s="104" t="s">
        <v>266</v>
      </c>
      <c r="CAT413" s="104" t="s">
        <v>266</v>
      </c>
      <c r="CAU413" s="104" t="s">
        <v>266</v>
      </c>
      <c r="CAV413" s="104" t="s">
        <v>266</v>
      </c>
      <c r="CAW413" s="104" t="s">
        <v>266</v>
      </c>
      <c r="CAX413" s="104" t="s">
        <v>266</v>
      </c>
      <c r="CAY413" s="104" t="s">
        <v>266</v>
      </c>
      <c r="CAZ413" s="104" t="s">
        <v>266</v>
      </c>
      <c r="CBA413" s="104" t="s">
        <v>266</v>
      </c>
      <c r="CBB413" s="104" t="s">
        <v>266</v>
      </c>
      <c r="CBC413" s="104" t="s">
        <v>266</v>
      </c>
      <c r="CBD413" s="104" t="s">
        <v>266</v>
      </c>
      <c r="CBE413" s="104" t="s">
        <v>266</v>
      </c>
      <c r="CBF413" s="104" t="s">
        <v>266</v>
      </c>
      <c r="CBG413" s="104" t="s">
        <v>266</v>
      </c>
      <c r="CBH413" s="104" t="s">
        <v>266</v>
      </c>
      <c r="CBI413" s="104" t="s">
        <v>266</v>
      </c>
      <c r="CBJ413" s="104" t="s">
        <v>266</v>
      </c>
      <c r="CBK413" s="104" t="s">
        <v>266</v>
      </c>
      <c r="CBL413" s="104" t="s">
        <v>266</v>
      </c>
      <c r="CBM413" s="104" t="s">
        <v>266</v>
      </c>
      <c r="CBN413" s="104" t="s">
        <v>266</v>
      </c>
      <c r="CBO413" s="104" t="s">
        <v>266</v>
      </c>
      <c r="CBP413" s="104" t="s">
        <v>266</v>
      </c>
      <c r="CBQ413" s="104" t="s">
        <v>266</v>
      </c>
      <c r="CBR413" s="104" t="s">
        <v>266</v>
      </c>
      <c r="CBS413" s="104" t="s">
        <v>266</v>
      </c>
      <c r="CBT413" s="104" t="s">
        <v>266</v>
      </c>
      <c r="CBU413" s="104" t="s">
        <v>266</v>
      </c>
      <c r="CBV413" s="104" t="s">
        <v>266</v>
      </c>
      <c r="CBW413" s="104" t="s">
        <v>266</v>
      </c>
      <c r="CBX413" s="104" t="s">
        <v>266</v>
      </c>
      <c r="CBY413" s="104" t="s">
        <v>266</v>
      </c>
      <c r="CBZ413" s="104" t="s">
        <v>266</v>
      </c>
      <c r="CCA413" s="104" t="s">
        <v>266</v>
      </c>
      <c r="CCB413" s="104" t="s">
        <v>266</v>
      </c>
      <c r="CCC413" s="104" t="s">
        <v>266</v>
      </c>
      <c r="CCD413" s="104" t="s">
        <v>266</v>
      </c>
      <c r="CCE413" s="104" t="s">
        <v>266</v>
      </c>
      <c r="CCF413" s="104" t="s">
        <v>266</v>
      </c>
      <c r="CCG413" s="104" t="s">
        <v>266</v>
      </c>
      <c r="CCH413" s="104" t="s">
        <v>266</v>
      </c>
      <c r="CCI413" s="104" t="s">
        <v>266</v>
      </c>
      <c r="CCJ413" s="104" t="s">
        <v>266</v>
      </c>
      <c r="CCK413" s="104" t="s">
        <v>266</v>
      </c>
      <c r="CCL413" s="104" t="s">
        <v>266</v>
      </c>
      <c r="CCM413" s="104" t="s">
        <v>266</v>
      </c>
      <c r="CCN413" s="104" t="s">
        <v>266</v>
      </c>
      <c r="CCO413" s="104" t="s">
        <v>266</v>
      </c>
      <c r="CCP413" s="104" t="s">
        <v>266</v>
      </c>
      <c r="CCQ413" s="104" t="s">
        <v>266</v>
      </c>
      <c r="CCR413" s="104" t="s">
        <v>266</v>
      </c>
      <c r="CCS413" s="104" t="s">
        <v>266</v>
      </c>
      <c r="CCT413" s="104" t="s">
        <v>266</v>
      </c>
      <c r="CCU413" s="104" t="s">
        <v>266</v>
      </c>
      <c r="CCV413" s="104" t="s">
        <v>266</v>
      </c>
      <c r="CCW413" s="104" t="s">
        <v>266</v>
      </c>
      <c r="CCX413" s="104" t="s">
        <v>266</v>
      </c>
      <c r="CCY413" s="104" t="s">
        <v>266</v>
      </c>
      <c r="CCZ413" s="104" t="s">
        <v>266</v>
      </c>
      <c r="CDA413" s="104" t="s">
        <v>266</v>
      </c>
      <c r="CDB413" s="104" t="s">
        <v>266</v>
      </c>
      <c r="CDC413" s="104" t="s">
        <v>266</v>
      </c>
      <c r="CDD413" s="104" t="s">
        <v>266</v>
      </c>
      <c r="CDE413" s="104" t="s">
        <v>266</v>
      </c>
      <c r="CDF413" s="104" t="s">
        <v>266</v>
      </c>
      <c r="CDG413" s="104" t="s">
        <v>266</v>
      </c>
      <c r="CDH413" s="104" t="s">
        <v>266</v>
      </c>
      <c r="CDI413" s="104" t="s">
        <v>266</v>
      </c>
      <c r="CDJ413" s="104" t="s">
        <v>266</v>
      </c>
      <c r="CDK413" s="104" t="s">
        <v>266</v>
      </c>
      <c r="CDL413" s="104" t="s">
        <v>266</v>
      </c>
      <c r="CDM413" s="104" t="s">
        <v>266</v>
      </c>
      <c r="CDN413" s="104" t="s">
        <v>266</v>
      </c>
      <c r="CDO413" s="104" t="s">
        <v>266</v>
      </c>
      <c r="CDP413" s="104" t="s">
        <v>266</v>
      </c>
      <c r="CDQ413" s="104" t="s">
        <v>266</v>
      </c>
      <c r="CDR413" s="104" t="s">
        <v>266</v>
      </c>
      <c r="CDS413" s="104" t="s">
        <v>266</v>
      </c>
      <c r="CDT413" s="104" t="s">
        <v>266</v>
      </c>
      <c r="CDU413" s="104" t="s">
        <v>266</v>
      </c>
      <c r="CDV413" s="104" t="s">
        <v>266</v>
      </c>
      <c r="CDW413" s="104" t="s">
        <v>266</v>
      </c>
      <c r="CDX413" s="104" t="s">
        <v>266</v>
      </c>
      <c r="CDY413" s="104" t="s">
        <v>266</v>
      </c>
      <c r="CDZ413" s="104" t="s">
        <v>266</v>
      </c>
      <c r="CEA413" s="104" t="s">
        <v>266</v>
      </c>
      <c r="CEB413" s="104" t="s">
        <v>266</v>
      </c>
      <c r="CEC413" s="104" t="s">
        <v>266</v>
      </c>
      <c r="CED413" s="104" t="s">
        <v>266</v>
      </c>
      <c r="CEE413" s="104" t="s">
        <v>266</v>
      </c>
      <c r="CEF413" s="104" t="s">
        <v>266</v>
      </c>
      <c r="CEG413" s="104" t="s">
        <v>266</v>
      </c>
      <c r="CEH413" s="104" t="s">
        <v>266</v>
      </c>
      <c r="CEI413" s="104" t="s">
        <v>266</v>
      </c>
      <c r="CEJ413" s="104" t="s">
        <v>266</v>
      </c>
      <c r="CEK413" s="104" t="s">
        <v>266</v>
      </c>
      <c r="CEL413" s="104" t="s">
        <v>266</v>
      </c>
      <c r="CEM413" s="104" t="s">
        <v>266</v>
      </c>
      <c r="CEN413" s="104" t="s">
        <v>266</v>
      </c>
      <c r="CEO413" s="104" t="s">
        <v>266</v>
      </c>
      <c r="CEP413" s="104" t="s">
        <v>266</v>
      </c>
      <c r="CEQ413" s="104" t="s">
        <v>266</v>
      </c>
      <c r="CER413" s="104" t="s">
        <v>266</v>
      </c>
      <c r="CES413" s="104" t="s">
        <v>266</v>
      </c>
      <c r="CET413" s="104" t="s">
        <v>266</v>
      </c>
      <c r="CEU413" s="104" t="s">
        <v>266</v>
      </c>
      <c r="CEV413" s="104" t="s">
        <v>266</v>
      </c>
      <c r="CEW413" s="104" t="s">
        <v>266</v>
      </c>
      <c r="CEX413" s="104" t="s">
        <v>266</v>
      </c>
      <c r="CEY413" s="104" t="s">
        <v>266</v>
      </c>
      <c r="CEZ413" s="104" t="s">
        <v>266</v>
      </c>
      <c r="CFA413" s="104" t="s">
        <v>266</v>
      </c>
      <c r="CFB413" s="104" t="s">
        <v>266</v>
      </c>
      <c r="CFC413" s="104" t="s">
        <v>266</v>
      </c>
      <c r="CFD413" s="104" t="s">
        <v>266</v>
      </c>
      <c r="CFE413" s="104" t="s">
        <v>266</v>
      </c>
      <c r="CFF413" s="104" t="s">
        <v>266</v>
      </c>
      <c r="CFG413" s="104" t="s">
        <v>266</v>
      </c>
      <c r="CFH413" s="104" t="s">
        <v>266</v>
      </c>
      <c r="CFI413" s="104" t="s">
        <v>266</v>
      </c>
      <c r="CFJ413" s="104" t="s">
        <v>266</v>
      </c>
      <c r="CFK413" s="104" t="s">
        <v>266</v>
      </c>
      <c r="CFL413" s="104" t="s">
        <v>266</v>
      </c>
      <c r="CFM413" s="104" t="s">
        <v>266</v>
      </c>
      <c r="CFN413" s="104" t="s">
        <v>266</v>
      </c>
      <c r="CFO413" s="104" t="s">
        <v>266</v>
      </c>
      <c r="CFP413" s="104" t="s">
        <v>266</v>
      </c>
      <c r="CFQ413" s="104" t="s">
        <v>266</v>
      </c>
      <c r="CFR413" s="104" t="s">
        <v>266</v>
      </c>
      <c r="CFS413" s="104" t="s">
        <v>266</v>
      </c>
      <c r="CFT413" s="104" t="s">
        <v>266</v>
      </c>
      <c r="CFU413" s="104" t="s">
        <v>266</v>
      </c>
      <c r="CFV413" s="104" t="s">
        <v>266</v>
      </c>
      <c r="CFW413" s="104" t="s">
        <v>266</v>
      </c>
      <c r="CFX413" s="104" t="s">
        <v>266</v>
      </c>
      <c r="CFY413" s="104" t="s">
        <v>266</v>
      </c>
      <c r="CFZ413" s="104" t="s">
        <v>266</v>
      </c>
      <c r="CGA413" s="104" t="s">
        <v>266</v>
      </c>
      <c r="CGB413" s="104" t="s">
        <v>266</v>
      </c>
      <c r="CGC413" s="104" t="s">
        <v>266</v>
      </c>
      <c r="CGD413" s="104" t="s">
        <v>266</v>
      </c>
      <c r="CGE413" s="104" t="s">
        <v>266</v>
      </c>
      <c r="CGF413" s="104" t="s">
        <v>266</v>
      </c>
      <c r="CGG413" s="104" t="s">
        <v>266</v>
      </c>
      <c r="CGH413" s="104" t="s">
        <v>266</v>
      </c>
      <c r="CGI413" s="104" t="s">
        <v>266</v>
      </c>
      <c r="CGJ413" s="104" t="s">
        <v>266</v>
      </c>
      <c r="CGK413" s="104" t="s">
        <v>266</v>
      </c>
      <c r="CGL413" s="104" t="s">
        <v>266</v>
      </c>
      <c r="CGM413" s="104" t="s">
        <v>266</v>
      </c>
      <c r="CGN413" s="104" t="s">
        <v>266</v>
      </c>
      <c r="CGO413" s="104" t="s">
        <v>266</v>
      </c>
      <c r="CGP413" s="104" t="s">
        <v>266</v>
      </c>
      <c r="CGQ413" s="104" t="s">
        <v>266</v>
      </c>
      <c r="CGR413" s="104" t="s">
        <v>266</v>
      </c>
      <c r="CGS413" s="104" t="s">
        <v>266</v>
      </c>
      <c r="CGT413" s="104" t="s">
        <v>266</v>
      </c>
      <c r="CGU413" s="104" t="s">
        <v>266</v>
      </c>
      <c r="CGV413" s="104" t="s">
        <v>266</v>
      </c>
      <c r="CGW413" s="104" t="s">
        <v>266</v>
      </c>
      <c r="CGX413" s="104" t="s">
        <v>266</v>
      </c>
      <c r="CGY413" s="104" t="s">
        <v>266</v>
      </c>
      <c r="CGZ413" s="104" t="s">
        <v>266</v>
      </c>
      <c r="CHA413" s="104" t="s">
        <v>266</v>
      </c>
      <c r="CHB413" s="104" t="s">
        <v>266</v>
      </c>
      <c r="CHC413" s="104" t="s">
        <v>266</v>
      </c>
      <c r="CHD413" s="104" t="s">
        <v>266</v>
      </c>
      <c r="CHE413" s="104" t="s">
        <v>266</v>
      </c>
      <c r="CHF413" s="104" t="s">
        <v>266</v>
      </c>
      <c r="CHG413" s="104" t="s">
        <v>266</v>
      </c>
      <c r="CHH413" s="104" t="s">
        <v>266</v>
      </c>
      <c r="CHI413" s="104" t="s">
        <v>266</v>
      </c>
      <c r="CHJ413" s="104" t="s">
        <v>266</v>
      </c>
      <c r="CHK413" s="104" t="s">
        <v>266</v>
      </c>
      <c r="CHL413" s="104" t="s">
        <v>266</v>
      </c>
      <c r="CHM413" s="104" t="s">
        <v>266</v>
      </c>
      <c r="CHN413" s="104" t="s">
        <v>266</v>
      </c>
      <c r="CHO413" s="104" t="s">
        <v>266</v>
      </c>
      <c r="CHP413" s="104" t="s">
        <v>266</v>
      </c>
      <c r="CHQ413" s="104" t="s">
        <v>266</v>
      </c>
      <c r="CHR413" s="104" t="s">
        <v>266</v>
      </c>
      <c r="CHS413" s="104" t="s">
        <v>266</v>
      </c>
      <c r="CHT413" s="104" t="s">
        <v>266</v>
      </c>
      <c r="CHU413" s="104" t="s">
        <v>266</v>
      </c>
      <c r="CHV413" s="104" t="s">
        <v>266</v>
      </c>
      <c r="CHW413" s="104" t="s">
        <v>266</v>
      </c>
      <c r="CHX413" s="104" t="s">
        <v>266</v>
      </c>
      <c r="CHY413" s="104" t="s">
        <v>266</v>
      </c>
      <c r="CHZ413" s="104" t="s">
        <v>266</v>
      </c>
      <c r="CIA413" s="104" t="s">
        <v>266</v>
      </c>
      <c r="CIB413" s="104" t="s">
        <v>266</v>
      </c>
      <c r="CIC413" s="104" t="s">
        <v>266</v>
      </c>
      <c r="CID413" s="104" t="s">
        <v>266</v>
      </c>
      <c r="CIE413" s="104" t="s">
        <v>266</v>
      </c>
      <c r="CIF413" s="104" t="s">
        <v>266</v>
      </c>
      <c r="CIG413" s="104" t="s">
        <v>266</v>
      </c>
      <c r="CIH413" s="104" t="s">
        <v>266</v>
      </c>
      <c r="CII413" s="104" t="s">
        <v>266</v>
      </c>
      <c r="CIJ413" s="104" t="s">
        <v>266</v>
      </c>
      <c r="CIK413" s="104" t="s">
        <v>266</v>
      </c>
      <c r="CIL413" s="104" t="s">
        <v>266</v>
      </c>
      <c r="CIM413" s="104" t="s">
        <v>266</v>
      </c>
      <c r="CIN413" s="104" t="s">
        <v>266</v>
      </c>
      <c r="CIO413" s="104" t="s">
        <v>266</v>
      </c>
      <c r="CIP413" s="104" t="s">
        <v>266</v>
      </c>
      <c r="CIQ413" s="104" t="s">
        <v>266</v>
      </c>
      <c r="CIR413" s="104" t="s">
        <v>266</v>
      </c>
      <c r="CIS413" s="104" t="s">
        <v>266</v>
      </c>
      <c r="CIT413" s="104" t="s">
        <v>266</v>
      </c>
      <c r="CIU413" s="104" t="s">
        <v>266</v>
      </c>
      <c r="CIV413" s="104" t="s">
        <v>266</v>
      </c>
      <c r="CIW413" s="104" t="s">
        <v>266</v>
      </c>
      <c r="CIX413" s="104" t="s">
        <v>266</v>
      </c>
      <c r="CIY413" s="104" t="s">
        <v>266</v>
      </c>
      <c r="CIZ413" s="104" t="s">
        <v>266</v>
      </c>
      <c r="CJA413" s="104" t="s">
        <v>266</v>
      </c>
      <c r="CJB413" s="104" t="s">
        <v>266</v>
      </c>
      <c r="CJC413" s="104" t="s">
        <v>266</v>
      </c>
      <c r="CJD413" s="104" t="s">
        <v>266</v>
      </c>
      <c r="CJE413" s="104" t="s">
        <v>266</v>
      </c>
      <c r="CJF413" s="104" t="s">
        <v>266</v>
      </c>
      <c r="CJG413" s="104" t="s">
        <v>266</v>
      </c>
      <c r="CJH413" s="104" t="s">
        <v>266</v>
      </c>
      <c r="CJI413" s="104" t="s">
        <v>266</v>
      </c>
      <c r="CJJ413" s="104" t="s">
        <v>266</v>
      </c>
      <c r="CJK413" s="104" t="s">
        <v>266</v>
      </c>
      <c r="CJL413" s="104" t="s">
        <v>266</v>
      </c>
      <c r="CJM413" s="104" t="s">
        <v>266</v>
      </c>
      <c r="CJN413" s="104" t="s">
        <v>266</v>
      </c>
      <c r="CJO413" s="104" t="s">
        <v>266</v>
      </c>
      <c r="CJP413" s="104" t="s">
        <v>266</v>
      </c>
      <c r="CJQ413" s="104" t="s">
        <v>266</v>
      </c>
      <c r="CJR413" s="104" t="s">
        <v>266</v>
      </c>
      <c r="CJS413" s="104" t="s">
        <v>266</v>
      </c>
      <c r="CJT413" s="104" t="s">
        <v>266</v>
      </c>
      <c r="CJU413" s="104" t="s">
        <v>266</v>
      </c>
      <c r="CJV413" s="104" t="s">
        <v>266</v>
      </c>
      <c r="CJW413" s="104" t="s">
        <v>266</v>
      </c>
      <c r="CJX413" s="104" t="s">
        <v>266</v>
      </c>
      <c r="CJY413" s="104" t="s">
        <v>266</v>
      </c>
      <c r="CJZ413" s="104" t="s">
        <v>266</v>
      </c>
      <c r="CKA413" s="104" t="s">
        <v>266</v>
      </c>
      <c r="CKB413" s="104" t="s">
        <v>266</v>
      </c>
      <c r="CKC413" s="104" t="s">
        <v>266</v>
      </c>
      <c r="CKD413" s="104" t="s">
        <v>266</v>
      </c>
      <c r="CKE413" s="104" t="s">
        <v>266</v>
      </c>
      <c r="CKF413" s="104" t="s">
        <v>266</v>
      </c>
      <c r="CKG413" s="104" t="s">
        <v>266</v>
      </c>
      <c r="CKH413" s="104" t="s">
        <v>266</v>
      </c>
      <c r="CKI413" s="104" t="s">
        <v>266</v>
      </c>
      <c r="CKJ413" s="104" t="s">
        <v>266</v>
      </c>
      <c r="CKK413" s="104" t="s">
        <v>266</v>
      </c>
      <c r="CKL413" s="104" t="s">
        <v>266</v>
      </c>
      <c r="CKM413" s="104" t="s">
        <v>266</v>
      </c>
      <c r="CKN413" s="104" t="s">
        <v>266</v>
      </c>
      <c r="CKO413" s="104" t="s">
        <v>266</v>
      </c>
      <c r="CKP413" s="104" t="s">
        <v>266</v>
      </c>
      <c r="CKQ413" s="104" t="s">
        <v>266</v>
      </c>
      <c r="CKR413" s="104" t="s">
        <v>266</v>
      </c>
      <c r="CKS413" s="104" t="s">
        <v>266</v>
      </c>
      <c r="CKT413" s="104" t="s">
        <v>266</v>
      </c>
      <c r="CKU413" s="104" t="s">
        <v>266</v>
      </c>
      <c r="CKV413" s="104" t="s">
        <v>266</v>
      </c>
      <c r="CKW413" s="104" t="s">
        <v>266</v>
      </c>
      <c r="CKX413" s="104" t="s">
        <v>266</v>
      </c>
      <c r="CKY413" s="104" t="s">
        <v>266</v>
      </c>
      <c r="CKZ413" s="104" t="s">
        <v>266</v>
      </c>
      <c r="CLA413" s="104" t="s">
        <v>266</v>
      </c>
      <c r="CLB413" s="104" t="s">
        <v>266</v>
      </c>
      <c r="CLC413" s="104" t="s">
        <v>266</v>
      </c>
      <c r="CLD413" s="104" t="s">
        <v>266</v>
      </c>
      <c r="CLE413" s="104" t="s">
        <v>266</v>
      </c>
      <c r="CLF413" s="104" t="s">
        <v>266</v>
      </c>
      <c r="CLG413" s="104" t="s">
        <v>266</v>
      </c>
      <c r="CLH413" s="104" t="s">
        <v>266</v>
      </c>
      <c r="CLI413" s="104" t="s">
        <v>266</v>
      </c>
      <c r="CLJ413" s="104" t="s">
        <v>266</v>
      </c>
      <c r="CLK413" s="104" t="s">
        <v>266</v>
      </c>
      <c r="CLL413" s="104" t="s">
        <v>266</v>
      </c>
      <c r="CLM413" s="104" t="s">
        <v>266</v>
      </c>
      <c r="CLN413" s="104" t="s">
        <v>266</v>
      </c>
      <c r="CLO413" s="104" t="s">
        <v>266</v>
      </c>
      <c r="CLP413" s="104" t="s">
        <v>266</v>
      </c>
      <c r="CLQ413" s="104" t="s">
        <v>266</v>
      </c>
      <c r="CLR413" s="104" t="s">
        <v>266</v>
      </c>
      <c r="CLS413" s="104" t="s">
        <v>266</v>
      </c>
      <c r="CLT413" s="104" t="s">
        <v>266</v>
      </c>
      <c r="CLU413" s="104" t="s">
        <v>266</v>
      </c>
      <c r="CLV413" s="104" t="s">
        <v>266</v>
      </c>
      <c r="CLW413" s="104" t="s">
        <v>266</v>
      </c>
      <c r="CLX413" s="104" t="s">
        <v>266</v>
      </c>
      <c r="CLY413" s="104" t="s">
        <v>266</v>
      </c>
      <c r="CLZ413" s="104" t="s">
        <v>266</v>
      </c>
      <c r="CMA413" s="104" t="s">
        <v>266</v>
      </c>
      <c r="CMB413" s="104" t="s">
        <v>266</v>
      </c>
      <c r="CMC413" s="104" t="s">
        <v>266</v>
      </c>
      <c r="CMD413" s="104" t="s">
        <v>266</v>
      </c>
      <c r="CME413" s="104" t="s">
        <v>266</v>
      </c>
      <c r="CMF413" s="104" t="s">
        <v>266</v>
      </c>
      <c r="CMG413" s="104" t="s">
        <v>266</v>
      </c>
      <c r="CMH413" s="104" t="s">
        <v>266</v>
      </c>
      <c r="CMI413" s="104" t="s">
        <v>266</v>
      </c>
      <c r="CMJ413" s="104" t="s">
        <v>266</v>
      </c>
      <c r="CMK413" s="104" t="s">
        <v>266</v>
      </c>
      <c r="CML413" s="104" t="s">
        <v>266</v>
      </c>
      <c r="CMM413" s="104" t="s">
        <v>266</v>
      </c>
      <c r="CMN413" s="104" t="s">
        <v>266</v>
      </c>
      <c r="CMO413" s="104" t="s">
        <v>266</v>
      </c>
      <c r="CMP413" s="104" t="s">
        <v>266</v>
      </c>
      <c r="CMQ413" s="104" t="s">
        <v>266</v>
      </c>
      <c r="CMR413" s="104" t="s">
        <v>266</v>
      </c>
      <c r="CMS413" s="104" t="s">
        <v>266</v>
      </c>
      <c r="CMT413" s="104" t="s">
        <v>266</v>
      </c>
      <c r="CMU413" s="104" t="s">
        <v>266</v>
      </c>
      <c r="CMV413" s="104" t="s">
        <v>266</v>
      </c>
      <c r="CMW413" s="104" t="s">
        <v>266</v>
      </c>
      <c r="CMX413" s="104" t="s">
        <v>266</v>
      </c>
      <c r="CMY413" s="104" t="s">
        <v>266</v>
      </c>
      <c r="CMZ413" s="104" t="s">
        <v>266</v>
      </c>
      <c r="CNA413" s="104" t="s">
        <v>266</v>
      </c>
      <c r="CNB413" s="104" t="s">
        <v>266</v>
      </c>
      <c r="CNC413" s="104" t="s">
        <v>266</v>
      </c>
      <c r="CND413" s="104" t="s">
        <v>266</v>
      </c>
      <c r="CNE413" s="104" t="s">
        <v>266</v>
      </c>
      <c r="CNF413" s="104" t="s">
        <v>266</v>
      </c>
      <c r="CNG413" s="104" t="s">
        <v>266</v>
      </c>
      <c r="CNH413" s="104" t="s">
        <v>266</v>
      </c>
      <c r="CNI413" s="104" t="s">
        <v>266</v>
      </c>
      <c r="CNJ413" s="104" t="s">
        <v>266</v>
      </c>
      <c r="CNK413" s="104" t="s">
        <v>266</v>
      </c>
      <c r="CNL413" s="104" t="s">
        <v>266</v>
      </c>
      <c r="CNM413" s="104" t="s">
        <v>266</v>
      </c>
      <c r="CNN413" s="104" t="s">
        <v>266</v>
      </c>
      <c r="CNO413" s="104" t="s">
        <v>266</v>
      </c>
      <c r="CNP413" s="104" t="s">
        <v>266</v>
      </c>
      <c r="CNQ413" s="104" t="s">
        <v>266</v>
      </c>
      <c r="CNR413" s="104" t="s">
        <v>266</v>
      </c>
      <c r="CNS413" s="104" t="s">
        <v>266</v>
      </c>
      <c r="CNT413" s="104" t="s">
        <v>266</v>
      </c>
      <c r="CNU413" s="104" t="s">
        <v>266</v>
      </c>
      <c r="CNV413" s="104" t="s">
        <v>266</v>
      </c>
      <c r="CNW413" s="104" t="s">
        <v>266</v>
      </c>
      <c r="CNX413" s="104" t="s">
        <v>266</v>
      </c>
      <c r="CNY413" s="104" t="s">
        <v>266</v>
      </c>
      <c r="CNZ413" s="104" t="s">
        <v>266</v>
      </c>
      <c r="COA413" s="104" t="s">
        <v>266</v>
      </c>
      <c r="COB413" s="104" t="s">
        <v>266</v>
      </c>
      <c r="COC413" s="104" t="s">
        <v>266</v>
      </c>
      <c r="COD413" s="104" t="s">
        <v>266</v>
      </c>
      <c r="COE413" s="104" t="s">
        <v>266</v>
      </c>
      <c r="COF413" s="104" t="s">
        <v>266</v>
      </c>
      <c r="COG413" s="104" t="s">
        <v>266</v>
      </c>
      <c r="COH413" s="104" t="s">
        <v>266</v>
      </c>
      <c r="COI413" s="104" t="s">
        <v>266</v>
      </c>
      <c r="COJ413" s="104" t="s">
        <v>266</v>
      </c>
      <c r="COK413" s="104" t="s">
        <v>266</v>
      </c>
      <c r="COL413" s="104" t="s">
        <v>266</v>
      </c>
      <c r="COM413" s="104" t="s">
        <v>266</v>
      </c>
      <c r="CON413" s="104" t="s">
        <v>266</v>
      </c>
      <c r="COO413" s="104" t="s">
        <v>266</v>
      </c>
      <c r="COP413" s="104" t="s">
        <v>266</v>
      </c>
      <c r="COQ413" s="104" t="s">
        <v>266</v>
      </c>
      <c r="COR413" s="104" t="s">
        <v>266</v>
      </c>
      <c r="COS413" s="104" t="s">
        <v>266</v>
      </c>
      <c r="COT413" s="104" t="s">
        <v>266</v>
      </c>
      <c r="COU413" s="104" t="s">
        <v>266</v>
      </c>
      <c r="COV413" s="104" t="s">
        <v>266</v>
      </c>
      <c r="COW413" s="104" t="s">
        <v>266</v>
      </c>
      <c r="COX413" s="104" t="s">
        <v>266</v>
      </c>
      <c r="COY413" s="104" t="s">
        <v>266</v>
      </c>
      <c r="COZ413" s="104" t="s">
        <v>266</v>
      </c>
      <c r="CPA413" s="104" t="s">
        <v>266</v>
      </c>
      <c r="CPB413" s="104" t="s">
        <v>266</v>
      </c>
      <c r="CPC413" s="104" t="s">
        <v>266</v>
      </c>
      <c r="CPD413" s="104" t="s">
        <v>266</v>
      </c>
      <c r="CPE413" s="104" t="s">
        <v>266</v>
      </c>
      <c r="CPF413" s="104" t="s">
        <v>266</v>
      </c>
      <c r="CPG413" s="104" t="s">
        <v>266</v>
      </c>
      <c r="CPH413" s="104" t="s">
        <v>266</v>
      </c>
      <c r="CPI413" s="104" t="s">
        <v>266</v>
      </c>
      <c r="CPJ413" s="104" t="s">
        <v>266</v>
      </c>
      <c r="CPK413" s="104" t="s">
        <v>266</v>
      </c>
      <c r="CPL413" s="104" t="s">
        <v>266</v>
      </c>
      <c r="CPM413" s="104" t="s">
        <v>266</v>
      </c>
      <c r="CPN413" s="104" t="s">
        <v>266</v>
      </c>
      <c r="CPO413" s="104" t="s">
        <v>266</v>
      </c>
      <c r="CPP413" s="104" t="s">
        <v>266</v>
      </c>
      <c r="CPQ413" s="104" t="s">
        <v>266</v>
      </c>
      <c r="CPR413" s="104" t="s">
        <v>266</v>
      </c>
      <c r="CPS413" s="104" t="s">
        <v>266</v>
      </c>
      <c r="CPT413" s="104" t="s">
        <v>266</v>
      </c>
      <c r="CPU413" s="104" t="s">
        <v>266</v>
      </c>
      <c r="CPV413" s="104" t="s">
        <v>266</v>
      </c>
      <c r="CPW413" s="104" t="s">
        <v>266</v>
      </c>
      <c r="CPX413" s="104" t="s">
        <v>266</v>
      </c>
      <c r="CPY413" s="104" t="s">
        <v>266</v>
      </c>
      <c r="CPZ413" s="104" t="s">
        <v>266</v>
      </c>
      <c r="CQA413" s="104" t="s">
        <v>266</v>
      </c>
      <c r="CQB413" s="104" t="s">
        <v>266</v>
      </c>
      <c r="CQC413" s="104" t="s">
        <v>266</v>
      </c>
      <c r="CQD413" s="104" t="s">
        <v>266</v>
      </c>
      <c r="CQE413" s="104" t="s">
        <v>266</v>
      </c>
      <c r="CQF413" s="104" t="s">
        <v>266</v>
      </c>
      <c r="CQG413" s="104" t="s">
        <v>266</v>
      </c>
      <c r="CQH413" s="104" t="s">
        <v>266</v>
      </c>
      <c r="CQI413" s="104" t="s">
        <v>266</v>
      </c>
      <c r="CQJ413" s="104" t="s">
        <v>266</v>
      </c>
      <c r="CQK413" s="104" t="s">
        <v>266</v>
      </c>
      <c r="CQL413" s="104" t="s">
        <v>266</v>
      </c>
      <c r="CQM413" s="104" t="s">
        <v>266</v>
      </c>
      <c r="CQN413" s="104" t="s">
        <v>266</v>
      </c>
      <c r="CQO413" s="104" t="s">
        <v>266</v>
      </c>
      <c r="CQP413" s="104" t="s">
        <v>266</v>
      </c>
      <c r="CQQ413" s="104" t="s">
        <v>266</v>
      </c>
      <c r="CQR413" s="104" t="s">
        <v>266</v>
      </c>
      <c r="CQS413" s="104" t="s">
        <v>266</v>
      </c>
      <c r="CQT413" s="104" t="s">
        <v>266</v>
      </c>
      <c r="CQU413" s="104" t="s">
        <v>266</v>
      </c>
      <c r="CQV413" s="104" t="s">
        <v>266</v>
      </c>
      <c r="CQW413" s="104" t="s">
        <v>266</v>
      </c>
      <c r="CQX413" s="104" t="s">
        <v>266</v>
      </c>
      <c r="CQY413" s="104" t="s">
        <v>266</v>
      </c>
      <c r="CQZ413" s="104" t="s">
        <v>266</v>
      </c>
      <c r="CRA413" s="104" t="s">
        <v>266</v>
      </c>
      <c r="CRB413" s="104" t="s">
        <v>266</v>
      </c>
      <c r="CRC413" s="104" t="s">
        <v>266</v>
      </c>
      <c r="CRD413" s="104" t="s">
        <v>266</v>
      </c>
      <c r="CRE413" s="104" t="s">
        <v>266</v>
      </c>
      <c r="CRF413" s="104" t="s">
        <v>266</v>
      </c>
      <c r="CRG413" s="104" t="s">
        <v>266</v>
      </c>
      <c r="CRH413" s="104" t="s">
        <v>266</v>
      </c>
      <c r="CRI413" s="104" t="s">
        <v>266</v>
      </c>
      <c r="CRJ413" s="104" t="s">
        <v>266</v>
      </c>
      <c r="CRK413" s="104" t="s">
        <v>266</v>
      </c>
      <c r="CRL413" s="104" t="s">
        <v>266</v>
      </c>
      <c r="CRM413" s="104" t="s">
        <v>266</v>
      </c>
      <c r="CRN413" s="104" t="s">
        <v>266</v>
      </c>
      <c r="CRO413" s="104" t="s">
        <v>266</v>
      </c>
      <c r="CRP413" s="104" t="s">
        <v>266</v>
      </c>
      <c r="CRQ413" s="104" t="s">
        <v>266</v>
      </c>
      <c r="CRR413" s="104" t="s">
        <v>266</v>
      </c>
      <c r="CRS413" s="104" t="s">
        <v>266</v>
      </c>
      <c r="CRT413" s="104" t="s">
        <v>266</v>
      </c>
      <c r="CRU413" s="104" t="s">
        <v>266</v>
      </c>
      <c r="CRV413" s="104" t="s">
        <v>266</v>
      </c>
      <c r="CRW413" s="104" t="s">
        <v>266</v>
      </c>
      <c r="CRX413" s="104" t="s">
        <v>266</v>
      </c>
      <c r="CRY413" s="104" t="s">
        <v>266</v>
      </c>
      <c r="CRZ413" s="104" t="s">
        <v>266</v>
      </c>
      <c r="CSA413" s="104" t="s">
        <v>266</v>
      </c>
      <c r="CSB413" s="104" t="s">
        <v>266</v>
      </c>
      <c r="CSC413" s="104" t="s">
        <v>266</v>
      </c>
      <c r="CSD413" s="104" t="s">
        <v>266</v>
      </c>
      <c r="CSE413" s="104" t="s">
        <v>266</v>
      </c>
      <c r="CSF413" s="104" t="s">
        <v>266</v>
      </c>
      <c r="CSG413" s="104" t="s">
        <v>266</v>
      </c>
      <c r="CSH413" s="104" t="s">
        <v>266</v>
      </c>
      <c r="CSI413" s="104" t="s">
        <v>266</v>
      </c>
      <c r="CSJ413" s="104" t="s">
        <v>266</v>
      </c>
      <c r="CSK413" s="104" t="s">
        <v>266</v>
      </c>
      <c r="CSL413" s="104" t="s">
        <v>266</v>
      </c>
      <c r="CSM413" s="104" t="s">
        <v>266</v>
      </c>
      <c r="CSN413" s="104" t="s">
        <v>266</v>
      </c>
      <c r="CSO413" s="104" t="s">
        <v>266</v>
      </c>
      <c r="CSP413" s="104" t="s">
        <v>266</v>
      </c>
      <c r="CSQ413" s="104" t="s">
        <v>266</v>
      </c>
      <c r="CSR413" s="104" t="s">
        <v>266</v>
      </c>
      <c r="CSS413" s="104" t="s">
        <v>266</v>
      </c>
      <c r="CST413" s="104" t="s">
        <v>266</v>
      </c>
      <c r="CSU413" s="104" t="s">
        <v>266</v>
      </c>
      <c r="CSV413" s="104" t="s">
        <v>266</v>
      </c>
      <c r="CSW413" s="104" t="s">
        <v>266</v>
      </c>
      <c r="CSX413" s="104" t="s">
        <v>266</v>
      </c>
      <c r="CSY413" s="104" t="s">
        <v>266</v>
      </c>
      <c r="CSZ413" s="104" t="s">
        <v>266</v>
      </c>
      <c r="CTA413" s="104" t="s">
        <v>266</v>
      </c>
      <c r="CTB413" s="104" t="s">
        <v>266</v>
      </c>
      <c r="CTC413" s="104" t="s">
        <v>266</v>
      </c>
      <c r="CTD413" s="104" t="s">
        <v>266</v>
      </c>
      <c r="CTE413" s="104" t="s">
        <v>266</v>
      </c>
      <c r="CTF413" s="104" t="s">
        <v>266</v>
      </c>
      <c r="CTG413" s="104" t="s">
        <v>266</v>
      </c>
      <c r="CTH413" s="104" t="s">
        <v>266</v>
      </c>
      <c r="CTI413" s="104" t="s">
        <v>266</v>
      </c>
      <c r="CTJ413" s="104" t="s">
        <v>266</v>
      </c>
      <c r="CTK413" s="104" t="s">
        <v>266</v>
      </c>
      <c r="CTL413" s="104" t="s">
        <v>266</v>
      </c>
      <c r="CTM413" s="104" t="s">
        <v>266</v>
      </c>
      <c r="CTN413" s="104" t="s">
        <v>266</v>
      </c>
      <c r="CTO413" s="104" t="s">
        <v>266</v>
      </c>
      <c r="CTP413" s="104" t="s">
        <v>266</v>
      </c>
      <c r="CTQ413" s="104" t="s">
        <v>266</v>
      </c>
      <c r="CTR413" s="104" t="s">
        <v>266</v>
      </c>
      <c r="CTS413" s="104" t="s">
        <v>266</v>
      </c>
      <c r="CTT413" s="104" t="s">
        <v>266</v>
      </c>
      <c r="CTU413" s="104" t="s">
        <v>266</v>
      </c>
      <c r="CTV413" s="104" t="s">
        <v>266</v>
      </c>
      <c r="CTW413" s="104" t="s">
        <v>266</v>
      </c>
      <c r="CTX413" s="104" t="s">
        <v>266</v>
      </c>
      <c r="CTY413" s="104" t="s">
        <v>266</v>
      </c>
      <c r="CTZ413" s="104" t="s">
        <v>266</v>
      </c>
      <c r="CUA413" s="104" t="s">
        <v>266</v>
      </c>
      <c r="CUB413" s="104" t="s">
        <v>266</v>
      </c>
      <c r="CUC413" s="104" t="s">
        <v>266</v>
      </c>
      <c r="CUD413" s="104" t="s">
        <v>266</v>
      </c>
      <c r="CUE413" s="104" t="s">
        <v>266</v>
      </c>
      <c r="CUF413" s="104" t="s">
        <v>266</v>
      </c>
      <c r="CUG413" s="104" t="s">
        <v>266</v>
      </c>
      <c r="CUH413" s="104" t="s">
        <v>266</v>
      </c>
      <c r="CUI413" s="104" t="s">
        <v>266</v>
      </c>
      <c r="CUJ413" s="104" t="s">
        <v>266</v>
      </c>
      <c r="CUK413" s="104" t="s">
        <v>266</v>
      </c>
      <c r="CUL413" s="104" t="s">
        <v>266</v>
      </c>
      <c r="CUM413" s="104" t="s">
        <v>266</v>
      </c>
      <c r="CUN413" s="104" t="s">
        <v>266</v>
      </c>
      <c r="CUO413" s="104" t="s">
        <v>266</v>
      </c>
      <c r="CUP413" s="104" t="s">
        <v>266</v>
      </c>
      <c r="CUQ413" s="104" t="s">
        <v>266</v>
      </c>
      <c r="CUR413" s="104" t="s">
        <v>266</v>
      </c>
      <c r="CUS413" s="104" t="s">
        <v>266</v>
      </c>
      <c r="CUT413" s="104" t="s">
        <v>266</v>
      </c>
      <c r="CUU413" s="104" t="s">
        <v>266</v>
      </c>
      <c r="CUV413" s="104" t="s">
        <v>266</v>
      </c>
      <c r="CUW413" s="104" t="s">
        <v>266</v>
      </c>
      <c r="CUX413" s="104" t="s">
        <v>266</v>
      </c>
      <c r="CUY413" s="104" t="s">
        <v>266</v>
      </c>
      <c r="CUZ413" s="104" t="s">
        <v>266</v>
      </c>
      <c r="CVA413" s="104" t="s">
        <v>266</v>
      </c>
      <c r="CVB413" s="104" t="s">
        <v>266</v>
      </c>
      <c r="CVC413" s="104" t="s">
        <v>266</v>
      </c>
      <c r="CVD413" s="104" t="s">
        <v>266</v>
      </c>
      <c r="CVE413" s="104" t="s">
        <v>266</v>
      </c>
      <c r="CVF413" s="104" t="s">
        <v>266</v>
      </c>
      <c r="CVG413" s="104" t="s">
        <v>266</v>
      </c>
      <c r="CVH413" s="104" t="s">
        <v>266</v>
      </c>
      <c r="CVI413" s="104" t="s">
        <v>266</v>
      </c>
      <c r="CVJ413" s="104" t="s">
        <v>266</v>
      </c>
      <c r="CVK413" s="104" t="s">
        <v>266</v>
      </c>
      <c r="CVL413" s="104" t="s">
        <v>266</v>
      </c>
      <c r="CVM413" s="104" t="s">
        <v>266</v>
      </c>
      <c r="CVN413" s="104" t="s">
        <v>266</v>
      </c>
      <c r="CVO413" s="104" t="s">
        <v>266</v>
      </c>
      <c r="CVP413" s="104" t="s">
        <v>266</v>
      </c>
      <c r="CVQ413" s="104" t="s">
        <v>266</v>
      </c>
      <c r="CVR413" s="104" t="s">
        <v>266</v>
      </c>
      <c r="CVS413" s="104" t="s">
        <v>266</v>
      </c>
      <c r="CVT413" s="104" t="s">
        <v>266</v>
      </c>
      <c r="CVU413" s="104" t="s">
        <v>266</v>
      </c>
      <c r="CVV413" s="104" t="s">
        <v>266</v>
      </c>
      <c r="CVW413" s="104" t="s">
        <v>266</v>
      </c>
      <c r="CVX413" s="104" t="s">
        <v>266</v>
      </c>
      <c r="CVY413" s="104" t="s">
        <v>266</v>
      </c>
      <c r="CVZ413" s="104" t="s">
        <v>266</v>
      </c>
      <c r="CWA413" s="104" t="s">
        <v>266</v>
      </c>
      <c r="CWB413" s="104" t="s">
        <v>266</v>
      </c>
      <c r="CWC413" s="104" t="s">
        <v>266</v>
      </c>
      <c r="CWD413" s="104" t="s">
        <v>266</v>
      </c>
      <c r="CWE413" s="104" t="s">
        <v>266</v>
      </c>
      <c r="CWF413" s="104" t="s">
        <v>266</v>
      </c>
      <c r="CWG413" s="104" t="s">
        <v>266</v>
      </c>
      <c r="CWH413" s="104" t="s">
        <v>266</v>
      </c>
      <c r="CWI413" s="104" t="s">
        <v>266</v>
      </c>
      <c r="CWJ413" s="104" t="s">
        <v>266</v>
      </c>
      <c r="CWK413" s="104" t="s">
        <v>266</v>
      </c>
      <c r="CWL413" s="104" t="s">
        <v>266</v>
      </c>
      <c r="CWM413" s="104" t="s">
        <v>266</v>
      </c>
      <c r="CWN413" s="104" t="s">
        <v>266</v>
      </c>
      <c r="CWO413" s="104" t="s">
        <v>266</v>
      </c>
      <c r="CWP413" s="104" t="s">
        <v>266</v>
      </c>
      <c r="CWQ413" s="104" t="s">
        <v>266</v>
      </c>
      <c r="CWR413" s="104" t="s">
        <v>266</v>
      </c>
      <c r="CWS413" s="104" t="s">
        <v>266</v>
      </c>
      <c r="CWT413" s="104" t="s">
        <v>266</v>
      </c>
      <c r="CWU413" s="104" t="s">
        <v>266</v>
      </c>
      <c r="CWV413" s="104" t="s">
        <v>266</v>
      </c>
      <c r="CWW413" s="104" t="s">
        <v>266</v>
      </c>
      <c r="CWX413" s="104" t="s">
        <v>266</v>
      </c>
      <c r="CWY413" s="104" t="s">
        <v>266</v>
      </c>
      <c r="CWZ413" s="104" t="s">
        <v>266</v>
      </c>
      <c r="CXA413" s="104" t="s">
        <v>266</v>
      </c>
      <c r="CXB413" s="104" t="s">
        <v>266</v>
      </c>
      <c r="CXC413" s="104" t="s">
        <v>266</v>
      </c>
      <c r="CXD413" s="104" t="s">
        <v>266</v>
      </c>
      <c r="CXE413" s="104" t="s">
        <v>266</v>
      </c>
      <c r="CXF413" s="104" t="s">
        <v>266</v>
      </c>
      <c r="CXG413" s="104" t="s">
        <v>266</v>
      </c>
      <c r="CXH413" s="104" t="s">
        <v>266</v>
      </c>
      <c r="CXI413" s="104" t="s">
        <v>266</v>
      </c>
      <c r="CXJ413" s="104" t="s">
        <v>266</v>
      </c>
      <c r="CXK413" s="104" t="s">
        <v>266</v>
      </c>
      <c r="CXL413" s="104" t="s">
        <v>266</v>
      </c>
      <c r="CXM413" s="104" t="s">
        <v>266</v>
      </c>
      <c r="CXN413" s="104" t="s">
        <v>266</v>
      </c>
      <c r="CXO413" s="104" t="s">
        <v>266</v>
      </c>
      <c r="CXP413" s="104" t="s">
        <v>266</v>
      </c>
      <c r="CXQ413" s="104" t="s">
        <v>266</v>
      </c>
      <c r="CXR413" s="104" t="s">
        <v>266</v>
      </c>
      <c r="CXS413" s="104" t="s">
        <v>266</v>
      </c>
      <c r="CXT413" s="104" t="s">
        <v>266</v>
      </c>
      <c r="CXU413" s="104" t="s">
        <v>266</v>
      </c>
      <c r="CXV413" s="104" t="s">
        <v>266</v>
      </c>
      <c r="CXW413" s="104" t="s">
        <v>266</v>
      </c>
      <c r="CXX413" s="104" t="s">
        <v>266</v>
      </c>
      <c r="CXY413" s="104" t="s">
        <v>266</v>
      </c>
      <c r="CXZ413" s="104" t="s">
        <v>266</v>
      </c>
      <c r="CYA413" s="104" t="s">
        <v>266</v>
      </c>
      <c r="CYB413" s="104" t="s">
        <v>266</v>
      </c>
      <c r="CYC413" s="104" t="s">
        <v>266</v>
      </c>
      <c r="CYD413" s="104" t="s">
        <v>266</v>
      </c>
      <c r="CYE413" s="104" t="s">
        <v>266</v>
      </c>
      <c r="CYF413" s="104" t="s">
        <v>266</v>
      </c>
      <c r="CYG413" s="104" t="s">
        <v>266</v>
      </c>
      <c r="CYH413" s="104" t="s">
        <v>266</v>
      </c>
      <c r="CYI413" s="104" t="s">
        <v>266</v>
      </c>
      <c r="CYJ413" s="104" t="s">
        <v>266</v>
      </c>
      <c r="CYK413" s="104" t="s">
        <v>266</v>
      </c>
      <c r="CYL413" s="104" t="s">
        <v>266</v>
      </c>
      <c r="CYM413" s="104" t="s">
        <v>266</v>
      </c>
      <c r="CYN413" s="104" t="s">
        <v>266</v>
      </c>
      <c r="CYO413" s="104" t="s">
        <v>266</v>
      </c>
      <c r="CYP413" s="104" t="s">
        <v>266</v>
      </c>
      <c r="CYQ413" s="104" t="s">
        <v>266</v>
      </c>
      <c r="CYR413" s="104" t="s">
        <v>266</v>
      </c>
      <c r="CYS413" s="104" t="s">
        <v>266</v>
      </c>
      <c r="CYT413" s="104" t="s">
        <v>266</v>
      </c>
      <c r="CYU413" s="104" t="s">
        <v>266</v>
      </c>
      <c r="CYV413" s="104" t="s">
        <v>266</v>
      </c>
      <c r="CYW413" s="104" t="s">
        <v>266</v>
      </c>
      <c r="CYX413" s="104" t="s">
        <v>266</v>
      </c>
      <c r="CYY413" s="104" t="s">
        <v>266</v>
      </c>
      <c r="CYZ413" s="104" t="s">
        <v>266</v>
      </c>
      <c r="CZA413" s="104" t="s">
        <v>266</v>
      </c>
      <c r="CZB413" s="104" t="s">
        <v>266</v>
      </c>
      <c r="CZC413" s="104" t="s">
        <v>266</v>
      </c>
      <c r="CZD413" s="104" t="s">
        <v>266</v>
      </c>
      <c r="CZE413" s="104" t="s">
        <v>266</v>
      </c>
      <c r="CZF413" s="104" t="s">
        <v>266</v>
      </c>
      <c r="CZG413" s="104" t="s">
        <v>266</v>
      </c>
      <c r="CZH413" s="104" t="s">
        <v>266</v>
      </c>
      <c r="CZI413" s="104" t="s">
        <v>266</v>
      </c>
      <c r="CZJ413" s="104" t="s">
        <v>266</v>
      </c>
      <c r="CZK413" s="104" t="s">
        <v>266</v>
      </c>
      <c r="CZL413" s="104" t="s">
        <v>266</v>
      </c>
      <c r="CZM413" s="104" t="s">
        <v>266</v>
      </c>
      <c r="CZN413" s="104" t="s">
        <v>266</v>
      </c>
      <c r="CZO413" s="104" t="s">
        <v>266</v>
      </c>
      <c r="CZP413" s="104" t="s">
        <v>266</v>
      </c>
      <c r="CZQ413" s="104" t="s">
        <v>266</v>
      </c>
      <c r="CZR413" s="104" t="s">
        <v>266</v>
      </c>
      <c r="CZS413" s="104" t="s">
        <v>266</v>
      </c>
      <c r="CZT413" s="104" t="s">
        <v>266</v>
      </c>
      <c r="CZU413" s="104" t="s">
        <v>266</v>
      </c>
      <c r="CZV413" s="104" t="s">
        <v>266</v>
      </c>
      <c r="CZW413" s="104" t="s">
        <v>266</v>
      </c>
      <c r="CZX413" s="104" t="s">
        <v>266</v>
      </c>
      <c r="CZY413" s="104" t="s">
        <v>266</v>
      </c>
      <c r="CZZ413" s="104" t="s">
        <v>266</v>
      </c>
      <c r="DAA413" s="104" t="s">
        <v>266</v>
      </c>
      <c r="DAB413" s="104" t="s">
        <v>266</v>
      </c>
      <c r="DAC413" s="104" t="s">
        <v>266</v>
      </c>
      <c r="DAD413" s="104" t="s">
        <v>266</v>
      </c>
      <c r="DAE413" s="104" t="s">
        <v>266</v>
      </c>
      <c r="DAF413" s="104" t="s">
        <v>266</v>
      </c>
      <c r="DAG413" s="104" t="s">
        <v>266</v>
      </c>
      <c r="DAH413" s="104" t="s">
        <v>266</v>
      </c>
      <c r="DAI413" s="104" t="s">
        <v>266</v>
      </c>
      <c r="DAJ413" s="104" t="s">
        <v>266</v>
      </c>
      <c r="DAK413" s="104" t="s">
        <v>266</v>
      </c>
      <c r="DAL413" s="104" t="s">
        <v>266</v>
      </c>
      <c r="DAM413" s="104" t="s">
        <v>266</v>
      </c>
      <c r="DAN413" s="104" t="s">
        <v>266</v>
      </c>
      <c r="DAO413" s="104" t="s">
        <v>266</v>
      </c>
      <c r="DAP413" s="104" t="s">
        <v>266</v>
      </c>
      <c r="DAQ413" s="104" t="s">
        <v>266</v>
      </c>
      <c r="DAR413" s="104" t="s">
        <v>266</v>
      </c>
      <c r="DAS413" s="104" t="s">
        <v>266</v>
      </c>
      <c r="DAT413" s="104" t="s">
        <v>266</v>
      </c>
      <c r="DAU413" s="104" t="s">
        <v>266</v>
      </c>
      <c r="DAV413" s="104" t="s">
        <v>266</v>
      </c>
      <c r="DAW413" s="104" t="s">
        <v>266</v>
      </c>
      <c r="DAX413" s="104" t="s">
        <v>266</v>
      </c>
      <c r="DAY413" s="104" t="s">
        <v>266</v>
      </c>
      <c r="DAZ413" s="104" t="s">
        <v>266</v>
      </c>
      <c r="DBA413" s="104" t="s">
        <v>266</v>
      </c>
      <c r="DBB413" s="104" t="s">
        <v>266</v>
      </c>
      <c r="DBC413" s="104" t="s">
        <v>266</v>
      </c>
      <c r="DBD413" s="104" t="s">
        <v>266</v>
      </c>
      <c r="DBE413" s="104" t="s">
        <v>266</v>
      </c>
      <c r="DBF413" s="104" t="s">
        <v>266</v>
      </c>
      <c r="DBG413" s="104" t="s">
        <v>266</v>
      </c>
      <c r="DBH413" s="104" t="s">
        <v>266</v>
      </c>
      <c r="DBI413" s="104" t="s">
        <v>266</v>
      </c>
      <c r="DBJ413" s="104" t="s">
        <v>266</v>
      </c>
      <c r="DBK413" s="104" t="s">
        <v>266</v>
      </c>
      <c r="DBL413" s="104" t="s">
        <v>266</v>
      </c>
      <c r="DBM413" s="104" t="s">
        <v>266</v>
      </c>
      <c r="DBN413" s="104" t="s">
        <v>266</v>
      </c>
      <c r="DBO413" s="104" t="s">
        <v>266</v>
      </c>
      <c r="DBP413" s="104" t="s">
        <v>266</v>
      </c>
      <c r="DBQ413" s="104" t="s">
        <v>266</v>
      </c>
      <c r="DBR413" s="104" t="s">
        <v>266</v>
      </c>
      <c r="DBS413" s="104" t="s">
        <v>266</v>
      </c>
      <c r="DBT413" s="104" t="s">
        <v>266</v>
      </c>
      <c r="DBU413" s="104" t="s">
        <v>266</v>
      </c>
      <c r="DBV413" s="104" t="s">
        <v>266</v>
      </c>
      <c r="DBW413" s="104" t="s">
        <v>266</v>
      </c>
      <c r="DBX413" s="104" t="s">
        <v>266</v>
      </c>
      <c r="DBY413" s="104" t="s">
        <v>266</v>
      </c>
      <c r="DBZ413" s="104" t="s">
        <v>266</v>
      </c>
      <c r="DCA413" s="104" t="s">
        <v>266</v>
      </c>
      <c r="DCB413" s="104" t="s">
        <v>266</v>
      </c>
      <c r="DCC413" s="104" t="s">
        <v>266</v>
      </c>
      <c r="DCD413" s="104" t="s">
        <v>266</v>
      </c>
      <c r="DCE413" s="104" t="s">
        <v>266</v>
      </c>
      <c r="DCF413" s="104" t="s">
        <v>266</v>
      </c>
      <c r="DCG413" s="104" t="s">
        <v>266</v>
      </c>
      <c r="DCH413" s="104" t="s">
        <v>266</v>
      </c>
      <c r="DCI413" s="104" t="s">
        <v>266</v>
      </c>
      <c r="DCJ413" s="104" t="s">
        <v>266</v>
      </c>
      <c r="DCK413" s="104" t="s">
        <v>266</v>
      </c>
      <c r="DCL413" s="104" t="s">
        <v>266</v>
      </c>
      <c r="DCM413" s="104" t="s">
        <v>266</v>
      </c>
      <c r="DCN413" s="104" t="s">
        <v>266</v>
      </c>
      <c r="DCO413" s="104" t="s">
        <v>266</v>
      </c>
      <c r="DCP413" s="104" t="s">
        <v>266</v>
      </c>
      <c r="DCQ413" s="104" t="s">
        <v>266</v>
      </c>
      <c r="DCR413" s="104" t="s">
        <v>266</v>
      </c>
      <c r="DCS413" s="104" t="s">
        <v>266</v>
      </c>
      <c r="DCT413" s="104" t="s">
        <v>266</v>
      </c>
      <c r="DCU413" s="104" t="s">
        <v>266</v>
      </c>
      <c r="DCV413" s="104" t="s">
        <v>266</v>
      </c>
      <c r="DCW413" s="104" t="s">
        <v>266</v>
      </c>
      <c r="DCX413" s="104" t="s">
        <v>266</v>
      </c>
      <c r="DCY413" s="104" t="s">
        <v>266</v>
      </c>
      <c r="DCZ413" s="104" t="s">
        <v>266</v>
      </c>
      <c r="DDA413" s="104" t="s">
        <v>266</v>
      </c>
      <c r="DDB413" s="104" t="s">
        <v>266</v>
      </c>
      <c r="DDC413" s="104" t="s">
        <v>266</v>
      </c>
      <c r="DDD413" s="104" t="s">
        <v>266</v>
      </c>
      <c r="DDE413" s="104" t="s">
        <v>266</v>
      </c>
      <c r="DDF413" s="104" t="s">
        <v>266</v>
      </c>
      <c r="DDG413" s="104" t="s">
        <v>266</v>
      </c>
      <c r="DDH413" s="104" t="s">
        <v>266</v>
      </c>
      <c r="DDI413" s="104" t="s">
        <v>266</v>
      </c>
      <c r="DDJ413" s="104" t="s">
        <v>266</v>
      </c>
      <c r="DDK413" s="104" t="s">
        <v>266</v>
      </c>
      <c r="DDL413" s="104" t="s">
        <v>266</v>
      </c>
      <c r="DDM413" s="104" t="s">
        <v>266</v>
      </c>
      <c r="DDN413" s="104" t="s">
        <v>266</v>
      </c>
      <c r="DDO413" s="104" t="s">
        <v>266</v>
      </c>
      <c r="DDP413" s="104" t="s">
        <v>266</v>
      </c>
      <c r="DDQ413" s="104" t="s">
        <v>266</v>
      </c>
      <c r="DDR413" s="104" t="s">
        <v>266</v>
      </c>
      <c r="DDS413" s="104" t="s">
        <v>266</v>
      </c>
      <c r="DDT413" s="104" t="s">
        <v>266</v>
      </c>
      <c r="DDU413" s="104" t="s">
        <v>266</v>
      </c>
      <c r="DDV413" s="104" t="s">
        <v>266</v>
      </c>
      <c r="DDW413" s="104" t="s">
        <v>266</v>
      </c>
      <c r="DDX413" s="104" t="s">
        <v>266</v>
      </c>
      <c r="DDY413" s="104" t="s">
        <v>266</v>
      </c>
      <c r="DDZ413" s="104" t="s">
        <v>266</v>
      </c>
      <c r="DEA413" s="104" t="s">
        <v>266</v>
      </c>
      <c r="DEB413" s="104" t="s">
        <v>266</v>
      </c>
      <c r="DEC413" s="104" t="s">
        <v>266</v>
      </c>
      <c r="DED413" s="104" t="s">
        <v>266</v>
      </c>
      <c r="DEE413" s="104" t="s">
        <v>266</v>
      </c>
      <c r="DEF413" s="104" t="s">
        <v>266</v>
      </c>
      <c r="DEG413" s="104" t="s">
        <v>266</v>
      </c>
      <c r="DEH413" s="104" t="s">
        <v>266</v>
      </c>
      <c r="DEI413" s="104" t="s">
        <v>266</v>
      </c>
      <c r="DEJ413" s="104" t="s">
        <v>266</v>
      </c>
      <c r="DEK413" s="104" t="s">
        <v>266</v>
      </c>
      <c r="DEL413" s="104" t="s">
        <v>266</v>
      </c>
      <c r="DEM413" s="104" t="s">
        <v>266</v>
      </c>
      <c r="DEN413" s="104" t="s">
        <v>266</v>
      </c>
      <c r="DEO413" s="104" t="s">
        <v>266</v>
      </c>
      <c r="DEP413" s="104" t="s">
        <v>266</v>
      </c>
      <c r="DEQ413" s="104" t="s">
        <v>266</v>
      </c>
      <c r="DER413" s="104" t="s">
        <v>266</v>
      </c>
      <c r="DES413" s="104" t="s">
        <v>266</v>
      </c>
      <c r="DET413" s="104" t="s">
        <v>266</v>
      </c>
      <c r="DEU413" s="104" t="s">
        <v>266</v>
      </c>
      <c r="DEV413" s="104" t="s">
        <v>266</v>
      </c>
      <c r="DEW413" s="104" t="s">
        <v>266</v>
      </c>
      <c r="DEX413" s="104" t="s">
        <v>266</v>
      </c>
      <c r="DEY413" s="104" t="s">
        <v>266</v>
      </c>
      <c r="DEZ413" s="104" t="s">
        <v>266</v>
      </c>
      <c r="DFA413" s="104" t="s">
        <v>266</v>
      </c>
      <c r="DFB413" s="104" t="s">
        <v>266</v>
      </c>
      <c r="DFC413" s="104" t="s">
        <v>266</v>
      </c>
      <c r="DFD413" s="104" t="s">
        <v>266</v>
      </c>
      <c r="DFE413" s="104" t="s">
        <v>266</v>
      </c>
      <c r="DFF413" s="104" t="s">
        <v>266</v>
      </c>
      <c r="DFG413" s="104" t="s">
        <v>266</v>
      </c>
      <c r="DFH413" s="104" t="s">
        <v>266</v>
      </c>
      <c r="DFI413" s="104" t="s">
        <v>266</v>
      </c>
      <c r="DFJ413" s="104" t="s">
        <v>266</v>
      </c>
      <c r="DFK413" s="104" t="s">
        <v>266</v>
      </c>
      <c r="DFL413" s="104" t="s">
        <v>266</v>
      </c>
      <c r="DFM413" s="104" t="s">
        <v>266</v>
      </c>
      <c r="DFN413" s="104" t="s">
        <v>266</v>
      </c>
      <c r="DFO413" s="104" t="s">
        <v>266</v>
      </c>
      <c r="DFP413" s="104" t="s">
        <v>266</v>
      </c>
      <c r="DFQ413" s="104" t="s">
        <v>266</v>
      </c>
      <c r="DFR413" s="104" t="s">
        <v>266</v>
      </c>
      <c r="DFS413" s="104" t="s">
        <v>266</v>
      </c>
      <c r="DFT413" s="104" t="s">
        <v>266</v>
      </c>
      <c r="DFU413" s="104" t="s">
        <v>266</v>
      </c>
      <c r="DFV413" s="104" t="s">
        <v>266</v>
      </c>
      <c r="DFW413" s="104" t="s">
        <v>266</v>
      </c>
      <c r="DFX413" s="104" t="s">
        <v>266</v>
      </c>
      <c r="DFY413" s="104" t="s">
        <v>266</v>
      </c>
      <c r="DFZ413" s="104" t="s">
        <v>266</v>
      </c>
      <c r="DGA413" s="104" t="s">
        <v>266</v>
      </c>
      <c r="DGB413" s="104" t="s">
        <v>266</v>
      </c>
      <c r="DGC413" s="104" t="s">
        <v>266</v>
      </c>
      <c r="DGD413" s="104" t="s">
        <v>266</v>
      </c>
      <c r="DGE413" s="104" t="s">
        <v>266</v>
      </c>
      <c r="DGF413" s="104" t="s">
        <v>266</v>
      </c>
      <c r="DGG413" s="104" t="s">
        <v>266</v>
      </c>
      <c r="DGH413" s="104" t="s">
        <v>266</v>
      </c>
      <c r="DGI413" s="104" t="s">
        <v>266</v>
      </c>
      <c r="DGJ413" s="104" t="s">
        <v>266</v>
      </c>
      <c r="DGK413" s="104" t="s">
        <v>266</v>
      </c>
      <c r="DGL413" s="104" t="s">
        <v>266</v>
      </c>
      <c r="DGM413" s="104" t="s">
        <v>266</v>
      </c>
      <c r="DGN413" s="104" t="s">
        <v>266</v>
      </c>
      <c r="DGO413" s="104" t="s">
        <v>266</v>
      </c>
      <c r="DGP413" s="104" t="s">
        <v>266</v>
      </c>
      <c r="DGQ413" s="104" t="s">
        <v>266</v>
      </c>
      <c r="DGR413" s="104" t="s">
        <v>266</v>
      </c>
      <c r="DGS413" s="104" t="s">
        <v>266</v>
      </c>
      <c r="DGT413" s="104" t="s">
        <v>266</v>
      </c>
      <c r="DGU413" s="104" t="s">
        <v>266</v>
      </c>
      <c r="DGV413" s="104" t="s">
        <v>266</v>
      </c>
      <c r="DGW413" s="104" t="s">
        <v>266</v>
      </c>
      <c r="DGX413" s="104" t="s">
        <v>266</v>
      </c>
      <c r="DGY413" s="104" t="s">
        <v>266</v>
      </c>
      <c r="DGZ413" s="104" t="s">
        <v>266</v>
      </c>
      <c r="DHA413" s="104" t="s">
        <v>266</v>
      </c>
      <c r="DHB413" s="104" t="s">
        <v>266</v>
      </c>
      <c r="DHC413" s="104" t="s">
        <v>266</v>
      </c>
      <c r="DHD413" s="104" t="s">
        <v>266</v>
      </c>
      <c r="DHE413" s="104" t="s">
        <v>266</v>
      </c>
      <c r="DHF413" s="104" t="s">
        <v>266</v>
      </c>
      <c r="DHG413" s="104" t="s">
        <v>266</v>
      </c>
      <c r="DHH413" s="104" t="s">
        <v>266</v>
      </c>
      <c r="DHI413" s="104" t="s">
        <v>266</v>
      </c>
      <c r="DHJ413" s="104" t="s">
        <v>266</v>
      </c>
      <c r="DHK413" s="104" t="s">
        <v>266</v>
      </c>
      <c r="DHL413" s="104" t="s">
        <v>266</v>
      </c>
      <c r="DHM413" s="104" t="s">
        <v>266</v>
      </c>
      <c r="DHN413" s="104" t="s">
        <v>266</v>
      </c>
      <c r="DHO413" s="104" t="s">
        <v>266</v>
      </c>
      <c r="DHP413" s="104" t="s">
        <v>266</v>
      </c>
      <c r="DHQ413" s="104" t="s">
        <v>266</v>
      </c>
      <c r="DHR413" s="104" t="s">
        <v>266</v>
      </c>
      <c r="DHS413" s="104" t="s">
        <v>266</v>
      </c>
      <c r="DHT413" s="104" t="s">
        <v>266</v>
      </c>
      <c r="DHU413" s="104" t="s">
        <v>266</v>
      </c>
      <c r="DHV413" s="104" t="s">
        <v>266</v>
      </c>
      <c r="DHW413" s="104" t="s">
        <v>266</v>
      </c>
      <c r="DHX413" s="104" t="s">
        <v>266</v>
      </c>
      <c r="DHY413" s="104" t="s">
        <v>266</v>
      </c>
      <c r="DHZ413" s="104" t="s">
        <v>266</v>
      </c>
      <c r="DIA413" s="104" t="s">
        <v>266</v>
      </c>
      <c r="DIB413" s="104" t="s">
        <v>266</v>
      </c>
      <c r="DIC413" s="104" t="s">
        <v>266</v>
      </c>
      <c r="DID413" s="104" t="s">
        <v>266</v>
      </c>
      <c r="DIE413" s="104" t="s">
        <v>266</v>
      </c>
      <c r="DIF413" s="104" t="s">
        <v>266</v>
      </c>
      <c r="DIG413" s="104" t="s">
        <v>266</v>
      </c>
      <c r="DIH413" s="104" t="s">
        <v>266</v>
      </c>
      <c r="DII413" s="104" t="s">
        <v>266</v>
      </c>
      <c r="DIJ413" s="104" t="s">
        <v>266</v>
      </c>
      <c r="DIK413" s="104" t="s">
        <v>266</v>
      </c>
      <c r="DIL413" s="104" t="s">
        <v>266</v>
      </c>
      <c r="DIM413" s="104" t="s">
        <v>266</v>
      </c>
      <c r="DIN413" s="104" t="s">
        <v>266</v>
      </c>
      <c r="DIO413" s="104" t="s">
        <v>266</v>
      </c>
      <c r="DIP413" s="104" t="s">
        <v>266</v>
      </c>
      <c r="DIQ413" s="104" t="s">
        <v>266</v>
      </c>
      <c r="DIR413" s="104" t="s">
        <v>266</v>
      </c>
      <c r="DIS413" s="104" t="s">
        <v>266</v>
      </c>
      <c r="DIT413" s="104" t="s">
        <v>266</v>
      </c>
      <c r="DIU413" s="104" t="s">
        <v>266</v>
      </c>
      <c r="DIV413" s="104" t="s">
        <v>266</v>
      </c>
      <c r="DIW413" s="104" t="s">
        <v>266</v>
      </c>
      <c r="DIX413" s="104" t="s">
        <v>266</v>
      </c>
      <c r="DIY413" s="104" t="s">
        <v>266</v>
      </c>
      <c r="DIZ413" s="104" t="s">
        <v>266</v>
      </c>
      <c r="DJA413" s="104" t="s">
        <v>266</v>
      </c>
      <c r="DJB413" s="104" t="s">
        <v>266</v>
      </c>
      <c r="DJC413" s="104" t="s">
        <v>266</v>
      </c>
      <c r="DJD413" s="104" t="s">
        <v>266</v>
      </c>
      <c r="DJE413" s="104" t="s">
        <v>266</v>
      </c>
      <c r="DJF413" s="104" t="s">
        <v>266</v>
      </c>
      <c r="DJG413" s="104" t="s">
        <v>266</v>
      </c>
      <c r="DJH413" s="104" t="s">
        <v>266</v>
      </c>
      <c r="DJI413" s="104" t="s">
        <v>266</v>
      </c>
      <c r="DJJ413" s="104" t="s">
        <v>266</v>
      </c>
      <c r="DJK413" s="104" t="s">
        <v>266</v>
      </c>
      <c r="DJL413" s="104" t="s">
        <v>266</v>
      </c>
      <c r="DJM413" s="104" t="s">
        <v>266</v>
      </c>
      <c r="DJN413" s="104" t="s">
        <v>266</v>
      </c>
      <c r="DJO413" s="104" t="s">
        <v>266</v>
      </c>
      <c r="DJP413" s="104" t="s">
        <v>266</v>
      </c>
      <c r="DJQ413" s="104" t="s">
        <v>266</v>
      </c>
      <c r="DJR413" s="104" t="s">
        <v>266</v>
      </c>
      <c r="DJS413" s="104" t="s">
        <v>266</v>
      </c>
      <c r="DJT413" s="104" t="s">
        <v>266</v>
      </c>
      <c r="DJU413" s="104" t="s">
        <v>266</v>
      </c>
      <c r="DJV413" s="104" t="s">
        <v>266</v>
      </c>
      <c r="DJW413" s="104" t="s">
        <v>266</v>
      </c>
      <c r="DJX413" s="104" t="s">
        <v>266</v>
      </c>
      <c r="DJY413" s="104" t="s">
        <v>266</v>
      </c>
      <c r="DJZ413" s="104" t="s">
        <v>266</v>
      </c>
      <c r="DKA413" s="104" t="s">
        <v>266</v>
      </c>
      <c r="DKB413" s="104" t="s">
        <v>266</v>
      </c>
      <c r="DKC413" s="104" t="s">
        <v>266</v>
      </c>
      <c r="DKD413" s="104" t="s">
        <v>266</v>
      </c>
      <c r="DKE413" s="104" t="s">
        <v>266</v>
      </c>
      <c r="DKF413" s="104" t="s">
        <v>266</v>
      </c>
      <c r="DKG413" s="104" t="s">
        <v>266</v>
      </c>
      <c r="DKH413" s="104" t="s">
        <v>266</v>
      </c>
      <c r="DKI413" s="104" t="s">
        <v>266</v>
      </c>
      <c r="DKJ413" s="104" t="s">
        <v>266</v>
      </c>
      <c r="DKK413" s="104" t="s">
        <v>266</v>
      </c>
      <c r="DKL413" s="104" t="s">
        <v>266</v>
      </c>
      <c r="DKM413" s="104" t="s">
        <v>266</v>
      </c>
      <c r="DKN413" s="104" t="s">
        <v>266</v>
      </c>
      <c r="DKO413" s="104" t="s">
        <v>266</v>
      </c>
      <c r="DKP413" s="104" t="s">
        <v>266</v>
      </c>
      <c r="DKQ413" s="104" t="s">
        <v>266</v>
      </c>
      <c r="DKR413" s="104" t="s">
        <v>266</v>
      </c>
      <c r="DKS413" s="104" t="s">
        <v>266</v>
      </c>
      <c r="DKT413" s="104" t="s">
        <v>266</v>
      </c>
      <c r="DKU413" s="104" t="s">
        <v>266</v>
      </c>
      <c r="DKV413" s="104" t="s">
        <v>266</v>
      </c>
      <c r="DKW413" s="104" t="s">
        <v>266</v>
      </c>
      <c r="DKX413" s="104" t="s">
        <v>266</v>
      </c>
      <c r="DKY413" s="104" t="s">
        <v>266</v>
      </c>
      <c r="DKZ413" s="104" t="s">
        <v>266</v>
      </c>
      <c r="DLA413" s="104" t="s">
        <v>266</v>
      </c>
      <c r="DLB413" s="104" t="s">
        <v>266</v>
      </c>
      <c r="DLC413" s="104" t="s">
        <v>266</v>
      </c>
      <c r="DLD413" s="104" t="s">
        <v>266</v>
      </c>
      <c r="DLE413" s="104" t="s">
        <v>266</v>
      </c>
      <c r="DLF413" s="104" t="s">
        <v>266</v>
      </c>
      <c r="DLG413" s="104" t="s">
        <v>266</v>
      </c>
      <c r="DLH413" s="104" t="s">
        <v>266</v>
      </c>
      <c r="DLI413" s="104" t="s">
        <v>266</v>
      </c>
      <c r="DLJ413" s="104" t="s">
        <v>266</v>
      </c>
      <c r="DLK413" s="104" t="s">
        <v>266</v>
      </c>
      <c r="DLL413" s="104" t="s">
        <v>266</v>
      </c>
      <c r="DLM413" s="104" t="s">
        <v>266</v>
      </c>
      <c r="DLN413" s="104" t="s">
        <v>266</v>
      </c>
      <c r="DLO413" s="104" t="s">
        <v>266</v>
      </c>
      <c r="DLP413" s="104" t="s">
        <v>266</v>
      </c>
      <c r="DLQ413" s="104" t="s">
        <v>266</v>
      </c>
      <c r="DLR413" s="104" t="s">
        <v>266</v>
      </c>
      <c r="DLS413" s="104" t="s">
        <v>266</v>
      </c>
      <c r="DLT413" s="104" t="s">
        <v>266</v>
      </c>
      <c r="DLU413" s="104" t="s">
        <v>266</v>
      </c>
      <c r="DLV413" s="104" t="s">
        <v>266</v>
      </c>
      <c r="DLW413" s="104" t="s">
        <v>266</v>
      </c>
      <c r="DLX413" s="104" t="s">
        <v>266</v>
      </c>
      <c r="DLY413" s="104" t="s">
        <v>266</v>
      </c>
      <c r="DLZ413" s="104" t="s">
        <v>266</v>
      </c>
      <c r="DMA413" s="104" t="s">
        <v>266</v>
      </c>
      <c r="DMB413" s="104" t="s">
        <v>266</v>
      </c>
      <c r="DMC413" s="104" t="s">
        <v>266</v>
      </c>
      <c r="DMD413" s="104" t="s">
        <v>266</v>
      </c>
      <c r="DME413" s="104" t="s">
        <v>266</v>
      </c>
      <c r="DMF413" s="104" t="s">
        <v>266</v>
      </c>
      <c r="DMG413" s="104" t="s">
        <v>266</v>
      </c>
      <c r="DMH413" s="104" t="s">
        <v>266</v>
      </c>
      <c r="DMI413" s="104" t="s">
        <v>266</v>
      </c>
      <c r="DMJ413" s="104" t="s">
        <v>266</v>
      </c>
      <c r="DMK413" s="104" t="s">
        <v>266</v>
      </c>
      <c r="DML413" s="104" t="s">
        <v>266</v>
      </c>
      <c r="DMM413" s="104" t="s">
        <v>266</v>
      </c>
      <c r="DMN413" s="104" t="s">
        <v>266</v>
      </c>
      <c r="DMO413" s="104" t="s">
        <v>266</v>
      </c>
      <c r="DMP413" s="104" t="s">
        <v>266</v>
      </c>
      <c r="DMQ413" s="104" t="s">
        <v>266</v>
      </c>
      <c r="DMR413" s="104" t="s">
        <v>266</v>
      </c>
      <c r="DMS413" s="104" t="s">
        <v>266</v>
      </c>
      <c r="DMT413" s="104" t="s">
        <v>266</v>
      </c>
      <c r="DMU413" s="104" t="s">
        <v>266</v>
      </c>
      <c r="DMV413" s="104" t="s">
        <v>266</v>
      </c>
      <c r="DMW413" s="104" t="s">
        <v>266</v>
      </c>
      <c r="DMX413" s="104" t="s">
        <v>266</v>
      </c>
      <c r="DMY413" s="104" t="s">
        <v>266</v>
      </c>
      <c r="DMZ413" s="104" t="s">
        <v>266</v>
      </c>
      <c r="DNA413" s="104" t="s">
        <v>266</v>
      </c>
      <c r="DNB413" s="104" t="s">
        <v>266</v>
      </c>
      <c r="DNC413" s="104" t="s">
        <v>266</v>
      </c>
      <c r="DND413" s="104" t="s">
        <v>266</v>
      </c>
      <c r="DNE413" s="104" t="s">
        <v>266</v>
      </c>
      <c r="DNF413" s="104" t="s">
        <v>266</v>
      </c>
      <c r="DNG413" s="104" t="s">
        <v>266</v>
      </c>
      <c r="DNH413" s="104" t="s">
        <v>266</v>
      </c>
      <c r="DNI413" s="104" t="s">
        <v>266</v>
      </c>
      <c r="DNJ413" s="104" t="s">
        <v>266</v>
      </c>
      <c r="DNK413" s="104" t="s">
        <v>266</v>
      </c>
      <c r="DNL413" s="104" t="s">
        <v>266</v>
      </c>
      <c r="DNM413" s="104" t="s">
        <v>266</v>
      </c>
      <c r="DNN413" s="104" t="s">
        <v>266</v>
      </c>
      <c r="DNO413" s="104" t="s">
        <v>266</v>
      </c>
      <c r="DNP413" s="104" t="s">
        <v>266</v>
      </c>
      <c r="DNQ413" s="104" t="s">
        <v>266</v>
      </c>
      <c r="DNR413" s="104" t="s">
        <v>266</v>
      </c>
      <c r="DNS413" s="104" t="s">
        <v>266</v>
      </c>
      <c r="DNT413" s="104" t="s">
        <v>266</v>
      </c>
      <c r="DNU413" s="104" t="s">
        <v>266</v>
      </c>
      <c r="DNV413" s="104" t="s">
        <v>266</v>
      </c>
      <c r="DNW413" s="104" t="s">
        <v>266</v>
      </c>
      <c r="DNX413" s="104" t="s">
        <v>266</v>
      </c>
      <c r="DNY413" s="104" t="s">
        <v>266</v>
      </c>
      <c r="DNZ413" s="104" t="s">
        <v>266</v>
      </c>
      <c r="DOA413" s="104" t="s">
        <v>266</v>
      </c>
      <c r="DOB413" s="104" t="s">
        <v>266</v>
      </c>
      <c r="DOC413" s="104" t="s">
        <v>266</v>
      </c>
      <c r="DOD413" s="104" t="s">
        <v>266</v>
      </c>
      <c r="DOE413" s="104" t="s">
        <v>266</v>
      </c>
      <c r="DOF413" s="104" t="s">
        <v>266</v>
      </c>
      <c r="DOG413" s="104" t="s">
        <v>266</v>
      </c>
      <c r="DOH413" s="104" t="s">
        <v>266</v>
      </c>
      <c r="DOI413" s="104" t="s">
        <v>266</v>
      </c>
      <c r="DOJ413" s="104" t="s">
        <v>266</v>
      </c>
      <c r="DOK413" s="104" t="s">
        <v>266</v>
      </c>
      <c r="DOL413" s="104" t="s">
        <v>266</v>
      </c>
      <c r="DOM413" s="104" t="s">
        <v>266</v>
      </c>
      <c r="DON413" s="104" t="s">
        <v>266</v>
      </c>
      <c r="DOO413" s="104" t="s">
        <v>266</v>
      </c>
      <c r="DOP413" s="104" t="s">
        <v>266</v>
      </c>
      <c r="DOQ413" s="104" t="s">
        <v>266</v>
      </c>
      <c r="DOR413" s="104" t="s">
        <v>266</v>
      </c>
      <c r="DOS413" s="104" t="s">
        <v>266</v>
      </c>
      <c r="DOT413" s="104" t="s">
        <v>266</v>
      </c>
      <c r="DOU413" s="104" t="s">
        <v>266</v>
      </c>
      <c r="DOV413" s="104" t="s">
        <v>266</v>
      </c>
      <c r="DOW413" s="104" t="s">
        <v>266</v>
      </c>
      <c r="DOX413" s="104" t="s">
        <v>266</v>
      </c>
      <c r="DOY413" s="104" t="s">
        <v>266</v>
      </c>
      <c r="DOZ413" s="104" t="s">
        <v>266</v>
      </c>
      <c r="DPA413" s="104" t="s">
        <v>266</v>
      </c>
      <c r="DPB413" s="104" t="s">
        <v>266</v>
      </c>
      <c r="DPC413" s="104" t="s">
        <v>266</v>
      </c>
      <c r="DPD413" s="104" t="s">
        <v>266</v>
      </c>
      <c r="DPE413" s="104" t="s">
        <v>266</v>
      </c>
      <c r="DPF413" s="104" t="s">
        <v>266</v>
      </c>
      <c r="DPG413" s="104" t="s">
        <v>266</v>
      </c>
      <c r="DPH413" s="104" t="s">
        <v>266</v>
      </c>
      <c r="DPI413" s="104" t="s">
        <v>266</v>
      </c>
      <c r="DPJ413" s="104" t="s">
        <v>266</v>
      </c>
      <c r="DPK413" s="104" t="s">
        <v>266</v>
      </c>
      <c r="DPL413" s="104" t="s">
        <v>266</v>
      </c>
      <c r="DPM413" s="104" t="s">
        <v>266</v>
      </c>
      <c r="DPN413" s="104" t="s">
        <v>266</v>
      </c>
      <c r="DPO413" s="104" t="s">
        <v>266</v>
      </c>
      <c r="DPP413" s="104" t="s">
        <v>266</v>
      </c>
      <c r="DPQ413" s="104" t="s">
        <v>266</v>
      </c>
      <c r="DPR413" s="104" t="s">
        <v>266</v>
      </c>
      <c r="DPS413" s="104" t="s">
        <v>266</v>
      </c>
      <c r="DPT413" s="104" t="s">
        <v>266</v>
      </c>
      <c r="DPU413" s="104" t="s">
        <v>266</v>
      </c>
      <c r="DPV413" s="104" t="s">
        <v>266</v>
      </c>
      <c r="DPW413" s="104" t="s">
        <v>266</v>
      </c>
      <c r="DPX413" s="104" t="s">
        <v>266</v>
      </c>
      <c r="DPY413" s="104" t="s">
        <v>266</v>
      </c>
      <c r="DPZ413" s="104" t="s">
        <v>266</v>
      </c>
      <c r="DQA413" s="104" t="s">
        <v>266</v>
      </c>
      <c r="DQB413" s="104" t="s">
        <v>266</v>
      </c>
      <c r="DQC413" s="104" t="s">
        <v>266</v>
      </c>
      <c r="DQD413" s="104" t="s">
        <v>266</v>
      </c>
      <c r="DQE413" s="104" t="s">
        <v>266</v>
      </c>
      <c r="DQF413" s="104" t="s">
        <v>266</v>
      </c>
      <c r="DQG413" s="104" t="s">
        <v>266</v>
      </c>
      <c r="DQH413" s="104" t="s">
        <v>266</v>
      </c>
      <c r="DQI413" s="104" t="s">
        <v>266</v>
      </c>
      <c r="DQJ413" s="104" t="s">
        <v>266</v>
      </c>
      <c r="DQK413" s="104" t="s">
        <v>266</v>
      </c>
      <c r="DQL413" s="104" t="s">
        <v>266</v>
      </c>
      <c r="DQM413" s="104" t="s">
        <v>266</v>
      </c>
      <c r="DQN413" s="104" t="s">
        <v>266</v>
      </c>
      <c r="DQO413" s="104" t="s">
        <v>266</v>
      </c>
      <c r="DQP413" s="104" t="s">
        <v>266</v>
      </c>
      <c r="DQQ413" s="104" t="s">
        <v>266</v>
      </c>
      <c r="DQR413" s="104" t="s">
        <v>266</v>
      </c>
      <c r="DQS413" s="104" t="s">
        <v>266</v>
      </c>
      <c r="DQT413" s="104" t="s">
        <v>266</v>
      </c>
      <c r="DQU413" s="104" t="s">
        <v>266</v>
      </c>
      <c r="DQV413" s="104" t="s">
        <v>266</v>
      </c>
      <c r="DQW413" s="104" t="s">
        <v>266</v>
      </c>
      <c r="DQX413" s="104" t="s">
        <v>266</v>
      </c>
      <c r="DQY413" s="104" t="s">
        <v>266</v>
      </c>
      <c r="DQZ413" s="104" t="s">
        <v>266</v>
      </c>
      <c r="DRA413" s="104" t="s">
        <v>266</v>
      </c>
      <c r="DRB413" s="104" t="s">
        <v>266</v>
      </c>
      <c r="DRC413" s="104" t="s">
        <v>266</v>
      </c>
      <c r="DRD413" s="104" t="s">
        <v>266</v>
      </c>
      <c r="DRE413" s="104" t="s">
        <v>266</v>
      </c>
      <c r="DRF413" s="104" t="s">
        <v>266</v>
      </c>
      <c r="DRG413" s="104" t="s">
        <v>266</v>
      </c>
      <c r="DRH413" s="104" t="s">
        <v>266</v>
      </c>
      <c r="DRI413" s="104" t="s">
        <v>266</v>
      </c>
      <c r="DRJ413" s="104" t="s">
        <v>266</v>
      </c>
      <c r="DRK413" s="104" t="s">
        <v>266</v>
      </c>
      <c r="DRL413" s="104" t="s">
        <v>266</v>
      </c>
      <c r="DRM413" s="104" t="s">
        <v>266</v>
      </c>
      <c r="DRN413" s="104" t="s">
        <v>266</v>
      </c>
      <c r="DRO413" s="104" t="s">
        <v>266</v>
      </c>
      <c r="DRP413" s="104" t="s">
        <v>266</v>
      </c>
      <c r="DRQ413" s="104" t="s">
        <v>266</v>
      </c>
      <c r="DRR413" s="104" t="s">
        <v>266</v>
      </c>
      <c r="DRS413" s="104" t="s">
        <v>266</v>
      </c>
      <c r="DRT413" s="104" t="s">
        <v>266</v>
      </c>
      <c r="DRU413" s="104" t="s">
        <v>266</v>
      </c>
      <c r="DRV413" s="104" t="s">
        <v>266</v>
      </c>
      <c r="DRW413" s="104" t="s">
        <v>266</v>
      </c>
      <c r="DRX413" s="104" t="s">
        <v>266</v>
      </c>
      <c r="DRY413" s="104" t="s">
        <v>266</v>
      </c>
      <c r="DRZ413" s="104" t="s">
        <v>266</v>
      </c>
      <c r="DSA413" s="104" t="s">
        <v>266</v>
      </c>
      <c r="DSB413" s="104" t="s">
        <v>266</v>
      </c>
      <c r="DSC413" s="104" t="s">
        <v>266</v>
      </c>
      <c r="DSD413" s="104" t="s">
        <v>266</v>
      </c>
      <c r="DSE413" s="104" t="s">
        <v>266</v>
      </c>
      <c r="DSF413" s="104" t="s">
        <v>266</v>
      </c>
      <c r="DSG413" s="104" t="s">
        <v>266</v>
      </c>
      <c r="DSH413" s="104" t="s">
        <v>266</v>
      </c>
      <c r="DSI413" s="104" t="s">
        <v>266</v>
      </c>
      <c r="DSJ413" s="104" t="s">
        <v>266</v>
      </c>
      <c r="DSK413" s="104" t="s">
        <v>266</v>
      </c>
      <c r="DSL413" s="104" t="s">
        <v>266</v>
      </c>
      <c r="DSM413" s="104" t="s">
        <v>266</v>
      </c>
      <c r="DSN413" s="104" t="s">
        <v>266</v>
      </c>
      <c r="DSO413" s="104" t="s">
        <v>266</v>
      </c>
      <c r="DSP413" s="104" t="s">
        <v>266</v>
      </c>
      <c r="DSQ413" s="104" t="s">
        <v>266</v>
      </c>
      <c r="DSR413" s="104" t="s">
        <v>266</v>
      </c>
      <c r="DSS413" s="104" t="s">
        <v>266</v>
      </c>
      <c r="DST413" s="104" t="s">
        <v>266</v>
      </c>
      <c r="DSU413" s="104" t="s">
        <v>266</v>
      </c>
      <c r="DSV413" s="104" t="s">
        <v>266</v>
      </c>
      <c r="DSW413" s="104" t="s">
        <v>266</v>
      </c>
      <c r="DSX413" s="104" t="s">
        <v>266</v>
      </c>
      <c r="DSY413" s="104" t="s">
        <v>266</v>
      </c>
      <c r="DSZ413" s="104" t="s">
        <v>266</v>
      </c>
      <c r="DTA413" s="104" t="s">
        <v>266</v>
      </c>
      <c r="DTB413" s="104" t="s">
        <v>266</v>
      </c>
      <c r="DTC413" s="104" t="s">
        <v>266</v>
      </c>
      <c r="DTD413" s="104" t="s">
        <v>266</v>
      </c>
      <c r="DTE413" s="104" t="s">
        <v>266</v>
      </c>
      <c r="DTF413" s="104" t="s">
        <v>266</v>
      </c>
      <c r="DTG413" s="104" t="s">
        <v>266</v>
      </c>
      <c r="DTH413" s="104" t="s">
        <v>266</v>
      </c>
      <c r="DTI413" s="104" t="s">
        <v>266</v>
      </c>
      <c r="DTJ413" s="104" t="s">
        <v>266</v>
      </c>
      <c r="DTK413" s="104" t="s">
        <v>266</v>
      </c>
      <c r="DTL413" s="104" t="s">
        <v>266</v>
      </c>
      <c r="DTM413" s="104" t="s">
        <v>266</v>
      </c>
      <c r="DTN413" s="104" t="s">
        <v>266</v>
      </c>
      <c r="DTO413" s="104" t="s">
        <v>266</v>
      </c>
      <c r="DTP413" s="104" t="s">
        <v>266</v>
      </c>
      <c r="DTQ413" s="104" t="s">
        <v>266</v>
      </c>
      <c r="DTR413" s="104" t="s">
        <v>266</v>
      </c>
      <c r="DTS413" s="104" t="s">
        <v>266</v>
      </c>
      <c r="DTT413" s="104" t="s">
        <v>266</v>
      </c>
      <c r="DTU413" s="104" t="s">
        <v>266</v>
      </c>
      <c r="DTV413" s="104" t="s">
        <v>266</v>
      </c>
      <c r="DTW413" s="104" t="s">
        <v>266</v>
      </c>
      <c r="DTX413" s="104" t="s">
        <v>266</v>
      </c>
      <c r="DTY413" s="104" t="s">
        <v>266</v>
      </c>
      <c r="DTZ413" s="104" t="s">
        <v>266</v>
      </c>
      <c r="DUA413" s="104" t="s">
        <v>266</v>
      </c>
      <c r="DUB413" s="104" t="s">
        <v>266</v>
      </c>
      <c r="DUC413" s="104" t="s">
        <v>266</v>
      </c>
      <c r="DUD413" s="104" t="s">
        <v>266</v>
      </c>
      <c r="DUE413" s="104" t="s">
        <v>266</v>
      </c>
      <c r="DUF413" s="104" t="s">
        <v>266</v>
      </c>
      <c r="DUG413" s="104" t="s">
        <v>266</v>
      </c>
      <c r="DUH413" s="104" t="s">
        <v>266</v>
      </c>
      <c r="DUI413" s="104" t="s">
        <v>266</v>
      </c>
      <c r="DUJ413" s="104" t="s">
        <v>266</v>
      </c>
      <c r="DUK413" s="104" t="s">
        <v>266</v>
      </c>
      <c r="DUL413" s="104" t="s">
        <v>266</v>
      </c>
      <c r="DUM413" s="104" t="s">
        <v>266</v>
      </c>
      <c r="DUN413" s="104" t="s">
        <v>266</v>
      </c>
      <c r="DUO413" s="104" t="s">
        <v>266</v>
      </c>
      <c r="DUP413" s="104" t="s">
        <v>266</v>
      </c>
      <c r="DUQ413" s="104" t="s">
        <v>266</v>
      </c>
      <c r="DUR413" s="104" t="s">
        <v>266</v>
      </c>
      <c r="DUS413" s="104" t="s">
        <v>266</v>
      </c>
      <c r="DUT413" s="104" t="s">
        <v>266</v>
      </c>
      <c r="DUU413" s="104" t="s">
        <v>266</v>
      </c>
      <c r="DUV413" s="104" t="s">
        <v>266</v>
      </c>
      <c r="DUW413" s="104" t="s">
        <v>266</v>
      </c>
      <c r="DUX413" s="104" t="s">
        <v>266</v>
      </c>
      <c r="DUY413" s="104" t="s">
        <v>266</v>
      </c>
      <c r="DUZ413" s="104" t="s">
        <v>266</v>
      </c>
      <c r="DVA413" s="104" t="s">
        <v>266</v>
      </c>
      <c r="DVB413" s="104" t="s">
        <v>266</v>
      </c>
      <c r="DVC413" s="104" t="s">
        <v>266</v>
      </c>
      <c r="DVD413" s="104" t="s">
        <v>266</v>
      </c>
      <c r="DVE413" s="104" t="s">
        <v>266</v>
      </c>
      <c r="DVF413" s="104" t="s">
        <v>266</v>
      </c>
      <c r="DVG413" s="104" t="s">
        <v>266</v>
      </c>
      <c r="DVH413" s="104" t="s">
        <v>266</v>
      </c>
      <c r="DVI413" s="104" t="s">
        <v>266</v>
      </c>
      <c r="DVJ413" s="104" t="s">
        <v>266</v>
      </c>
      <c r="DVK413" s="104" t="s">
        <v>266</v>
      </c>
      <c r="DVL413" s="104" t="s">
        <v>266</v>
      </c>
      <c r="DVM413" s="104" t="s">
        <v>266</v>
      </c>
      <c r="DVN413" s="104" t="s">
        <v>266</v>
      </c>
      <c r="DVO413" s="104" t="s">
        <v>266</v>
      </c>
      <c r="DVP413" s="104" t="s">
        <v>266</v>
      </c>
      <c r="DVQ413" s="104" t="s">
        <v>266</v>
      </c>
      <c r="DVR413" s="104" t="s">
        <v>266</v>
      </c>
      <c r="DVS413" s="104" t="s">
        <v>266</v>
      </c>
      <c r="DVT413" s="104" t="s">
        <v>266</v>
      </c>
      <c r="DVU413" s="104" t="s">
        <v>266</v>
      </c>
      <c r="DVV413" s="104" t="s">
        <v>266</v>
      </c>
      <c r="DVW413" s="104" t="s">
        <v>266</v>
      </c>
      <c r="DVX413" s="104" t="s">
        <v>266</v>
      </c>
      <c r="DVY413" s="104" t="s">
        <v>266</v>
      </c>
      <c r="DVZ413" s="104" t="s">
        <v>266</v>
      </c>
      <c r="DWA413" s="104" t="s">
        <v>266</v>
      </c>
      <c r="DWB413" s="104" t="s">
        <v>266</v>
      </c>
      <c r="DWC413" s="104" t="s">
        <v>266</v>
      </c>
      <c r="DWD413" s="104" t="s">
        <v>266</v>
      </c>
      <c r="DWE413" s="104" t="s">
        <v>266</v>
      </c>
      <c r="DWF413" s="104" t="s">
        <v>266</v>
      </c>
      <c r="DWG413" s="104" t="s">
        <v>266</v>
      </c>
      <c r="DWH413" s="104" t="s">
        <v>266</v>
      </c>
      <c r="DWI413" s="104" t="s">
        <v>266</v>
      </c>
      <c r="DWJ413" s="104" t="s">
        <v>266</v>
      </c>
      <c r="DWK413" s="104" t="s">
        <v>266</v>
      </c>
      <c r="DWL413" s="104" t="s">
        <v>266</v>
      </c>
      <c r="DWM413" s="104" t="s">
        <v>266</v>
      </c>
      <c r="DWN413" s="104" t="s">
        <v>266</v>
      </c>
      <c r="DWO413" s="104" t="s">
        <v>266</v>
      </c>
      <c r="DWP413" s="104" t="s">
        <v>266</v>
      </c>
      <c r="DWQ413" s="104" t="s">
        <v>266</v>
      </c>
      <c r="DWR413" s="104" t="s">
        <v>266</v>
      </c>
      <c r="DWS413" s="104" t="s">
        <v>266</v>
      </c>
      <c r="DWT413" s="104" t="s">
        <v>266</v>
      </c>
      <c r="DWU413" s="104" t="s">
        <v>266</v>
      </c>
      <c r="DWV413" s="104" t="s">
        <v>266</v>
      </c>
      <c r="DWW413" s="104" t="s">
        <v>266</v>
      </c>
      <c r="DWX413" s="104" t="s">
        <v>266</v>
      </c>
      <c r="DWY413" s="104" t="s">
        <v>266</v>
      </c>
      <c r="DWZ413" s="104" t="s">
        <v>266</v>
      </c>
      <c r="DXA413" s="104" t="s">
        <v>266</v>
      </c>
      <c r="DXB413" s="104" t="s">
        <v>266</v>
      </c>
      <c r="DXC413" s="104" t="s">
        <v>266</v>
      </c>
      <c r="DXD413" s="104" t="s">
        <v>266</v>
      </c>
      <c r="DXE413" s="104" t="s">
        <v>266</v>
      </c>
      <c r="DXF413" s="104" t="s">
        <v>266</v>
      </c>
      <c r="DXG413" s="104" t="s">
        <v>266</v>
      </c>
      <c r="DXH413" s="104" t="s">
        <v>266</v>
      </c>
      <c r="DXI413" s="104" t="s">
        <v>266</v>
      </c>
      <c r="DXJ413" s="104" t="s">
        <v>266</v>
      </c>
      <c r="DXK413" s="104" t="s">
        <v>266</v>
      </c>
      <c r="DXL413" s="104" t="s">
        <v>266</v>
      </c>
      <c r="DXM413" s="104" t="s">
        <v>266</v>
      </c>
      <c r="DXN413" s="104" t="s">
        <v>266</v>
      </c>
      <c r="DXO413" s="104" t="s">
        <v>266</v>
      </c>
      <c r="DXP413" s="104" t="s">
        <v>266</v>
      </c>
      <c r="DXQ413" s="104" t="s">
        <v>266</v>
      </c>
      <c r="DXR413" s="104" t="s">
        <v>266</v>
      </c>
      <c r="DXS413" s="104" t="s">
        <v>266</v>
      </c>
      <c r="DXT413" s="104" t="s">
        <v>266</v>
      </c>
      <c r="DXU413" s="104" t="s">
        <v>266</v>
      </c>
      <c r="DXV413" s="104" t="s">
        <v>266</v>
      </c>
      <c r="DXW413" s="104" t="s">
        <v>266</v>
      </c>
      <c r="DXX413" s="104" t="s">
        <v>266</v>
      </c>
      <c r="DXY413" s="104" t="s">
        <v>266</v>
      </c>
      <c r="DXZ413" s="104" t="s">
        <v>266</v>
      </c>
      <c r="DYA413" s="104" t="s">
        <v>266</v>
      </c>
      <c r="DYB413" s="104" t="s">
        <v>266</v>
      </c>
      <c r="DYC413" s="104" t="s">
        <v>266</v>
      </c>
      <c r="DYD413" s="104" t="s">
        <v>266</v>
      </c>
      <c r="DYE413" s="104" t="s">
        <v>266</v>
      </c>
      <c r="DYF413" s="104" t="s">
        <v>266</v>
      </c>
      <c r="DYG413" s="104" t="s">
        <v>266</v>
      </c>
      <c r="DYH413" s="104" t="s">
        <v>266</v>
      </c>
      <c r="DYI413" s="104" t="s">
        <v>266</v>
      </c>
      <c r="DYJ413" s="104" t="s">
        <v>266</v>
      </c>
      <c r="DYK413" s="104" t="s">
        <v>266</v>
      </c>
      <c r="DYL413" s="104" t="s">
        <v>266</v>
      </c>
      <c r="DYM413" s="104" t="s">
        <v>266</v>
      </c>
      <c r="DYN413" s="104" t="s">
        <v>266</v>
      </c>
      <c r="DYO413" s="104" t="s">
        <v>266</v>
      </c>
      <c r="DYP413" s="104" t="s">
        <v>266</v>
      </c>
      <c r="DYQ413" s="104" t="s">
        <v>266</v>
      </c>
      <c r="DYR413" s="104" t="s">
        <v>266</v>
      </c>
      <c r="DYS413" s="104" t="s">
        <v>266</v>
      </c>
      <c r="DYT413" s="104" t="s">
        <v>266</v>
      </c>
      <c r="DYU413" s="104" t="s">
        <v>266</v>
      </c>
      <c r="DYV413" s="104" t="s">
        <v>266</v>
      </c>
      <c r="DYW413" s="104" t="s">
        <v>266</v>
      </c>
      <c r="DYX413" s="104" t="s">
        <v>266</v>
      </c>
      <c r="DYY413" s="104" t="s">
        <v>266</v>
      </c>
      <c r="DYZ413" s="104" t="s">
        <v>266</v>
      </c>
      <c r="DZA413" s="104" t="s">
        <v>266</v>
      </c>
      <c r="DZB413" s="104" t="s">
        <v>266</v>
      </c>
      <c r="DZC413" s="104" t="s">
        <v>266</v>
      </c>
      <c r="DZD413" s="104" t="s">
        <v>266</v>
      </c>
      <c r="DZE413" s="104" t="s">
        <v>266</v>
      </c>
      <c r="DZF413" s="104" t="s">
        <v>266</v>
      </c>
      <c r="DZG413" s="104" t="s">
        <v>266</v>
      </c>
      <c r="DZH413" s="104" t="s">
        <v>266</v>
      </c>
      <c r="DZI413" s="104" t="s">
        <v>266</v>
      </c>
      <c r="DZJ413" s="104" t="s">
        <v>266</v>
      </c>
      <c r="DZK413" s="104" t="s">
        <v>266</v>
      </c>
      <c r="DZL413" s="104" t="s">
        <v>266</v>
      </c>
      <c r="DZM413" s="104" t="s">
        <v>266</v>
      </c>
      <c r="DZN413" s="104" t="s">
        <v>266</v>
      </c>
      <c r="DZO413" s="104" t="s">
        <v>266</v>
      </c>
      <c r="DZP413" s="104" t="s">
        <v>266</v>
      </c>
      <c r="DZQ413" s="104" t="s">
        <v>266</v>
      </c>
      <c r="DZR413" s="104" t="s">
        <v>266</v>
      </c>
      <c r="DZS413" s="104" t="s">
        <v>266</v>
      </c>
      <c r="DZT413" s="104" t="s">
        <v>266</v>
      </c>
      <c r="DZU413" s="104" t="s">
        <v>266</v>
      </c>
      <c r="DZV413" s="104" t="s">
        <v>266</v>
      </c>
      <c r="DZW413" s="104" t="s">
        <v>266</v>
      </c>
      <c r="DZX413" s="104" t="s">
        <v>266</v>
      </c>
      <c r="DZY413" s="104" t="s">
        <v>266</v>
      </c>
      <c r="DZZ413" s="104" t="s">
        <v>266</v>
      </c>
      <c r="EAA413" s="104" t="s">
        <v>266</v>
      </c>
      <c r="EAB413" s="104" t="s">
        <v>266</v>
      </c>
      <c r="EAC413" s="104" t="s">
        <v>266</v>
      </c>
      <c r="EAD413" s="104" t="s">
        <v>266</v>
      </c>
      <c r="EAE413" s="104" t="s">
        <v>266</v>
      </c>
      <c r="EAF413" s="104" t="s">
        <v>266</v>
      </c>
      <c r="EAG413" s="104" t="s">
        <v>266</v>
      </c>
      <c r="EAH413" s="104" t="s">
        <v>266</v>
      </c>
      <c r="EAI413" s="104" t="s">
        <v>266</v>
      </c>
      <c r="EAJ413" s="104" t="s">
        <v>266</v>
      </c>
      <c r="EAK413" s="104" t="s">
        <v>266</v>
      </c>
      <c r="EAL413" s="104" t="s">
        <v>266</v>
      </c>
      <c r="EAM413" s="104" t="s">
        <v>266</v>
      </c>
      <c r="EAN413" s="104" t="s">
        <v>266</v>
      </c>
      <c r="EAO413" s="104" t="s">
        <v>266</v>
      </c>
      <c r="EAP413" s="104" t="s">
        <v>266</v>
      </c>
      <c r="EAQ413" s="104" t="s">
        <v>266</v>
      </c>
      <c r="EAR413" s="104" t="s">
        <v>266</v>
      </c>
      <c r="EAS413" s="104" t="s">
        <v>266</v>
      </c>
      <c r="EAT413" s="104" t="s">
        <v>266</v>
      </c>
      <c r="EAU413" s="104" t="s">
        <v>266</v>
      </c>
      <c r="EAV413" s="104" t="s">
        <v>266</v>
      </c>
      <c r="EAW413" s="104" t="s">
        <v>266</v>
      </c>
      <c r="EAX413" s="104" t="s">
        <v>266</v>
      </c>
      <c r="EAY413" s="104" t="s">
        <v>266</v>
      </c>
      <c r="EAZ413" s="104" t="s">
        <v>266</v>
      </c>
      <c r="EBA413" s="104" t="s">
        <v>266</v>
      </c>
      <c r="EBB413" s="104" t="s">
        <v>266</v>
      </c>
      <c r="EBC413" s="104" t="s">
        <v>266</v>
      </c>
      <c r="EBD413" s="104" t="s">
        <v>266</v>
      </c>
      <c r="EBE413" s="104" t="s">
        <v>266</v>
      </c>
      <c r="EBF413" s="104" t="s">
        <v>266</v>
      </c>
      <c r="EBG413" s="104" t="s">
        <v>266</v>
      </c>
      <c r="EBH413" s="104" t="s">
        <v>266</v>
      </c>
      <c r="EBI413" s="104" t="s">
        <v>266</v>
      </c>
      <c r="EBJ413" s="104" t="s">
        <v>266</v>
      </c>
      <c r="EBK413" s="104" t="s">
        <v>266</v>
      </c>
      <c r="EBL413" s="104" t="s">
        <v>266</v>
      </c>
      <c r="EBM413" s="104" t="s">
        <v>266</v>
      </c>
      <c r="EBN413" s="104" t="s">
        <v>266</v>
      </c>
      <c r="EBO413" s="104" t="s">
        <v>266</v>
      </c>
      <c r="EBP413" s="104" t="s">
        <v>266</v>
      </c>
      <c r="EBQ413" s="104" t="s">
        <v>266</v>
      </c>
      <c r="EBR413" s="104" t="s">
        <v>266</v>
      </c>
      <c r="EBS413" s="104" t="s">
        <v>266</v>
      </c>
      <c r="EBT413" s="104" t="s">
        <v>266</v>
      </c>
      <c r="EBU413" s="104" t="s">
        <v>266</v>
      </c>
      <c r="EBV413" s="104" t="s">
        <v>266</v>
      </c>
      <c r="EBW413" s="104" t="s">
        <v>266</v>
      </c>
      <c r="EBX413" s="104" t="s">
        <v>266</v>
      </c>
      <c r="EBY413" s="104" t="s">
        <v>266</v>
      </c>
      <c r="EBZ413" s="104" t="s">
        <v>266</v>
      </c>
      <c r="ECA413" s="104" t="s">
        <v>266</v>
      </c>
      <c r="ECB413" s="104" t="s">
        <v>266</v>
      </c>
      <c r="ECC413" s="104" t="s">
        <v>266</v>
      </c>
      <c r="ECD413" s="104" t="s">
        <v>266</v>
      </c>
      <c r="ECE413" s="104" t="s">
        <v>266</v>
      </c>
      <c r="ECF413" s="104" t="s">
        <v>266</v>
      </c>
      <c r="ECG413" s="104" t="s">
        <v>266</v>
      </c>
      <c r="ECH413" s="104" t="s">
        <v>266</v>
      </c>
      <c r="ECI413" s="104" t="s">
        <v>266</v>
      </c>
      <c r="ECJ413" s="104" t="s">
        <v>266</v>
      </c>
      <c r="ECK413" s="104" t="s">
        <v>266</v>
      </c>
      <c r="ECL413" s="104" t="s">
        <v>266</v>
      </c>
      <c r="ECM413" s="104" t="s">
        <v>266</v>
      </c>
      <c r="ECN413" s="104" t="s">
        <v>266</v>
      </c>
      <c r="ECO413" s="104" t="s">
        <v>266</v>
      </c>
      <c r="ECP413" s="104" t="s">
        <v>266</v>
      </c>
      <c r="ECQ413" s="104" t="s">
        <v>266</v>
      </c>
      <c r="ECR413" s="104" t="s">
        <v>266</v>
      </c>
      <c r="ECS413" s="104" t="s">
        <v>266</v>
      </c>
      <c r="ECT413" s="104" t="s">
        <v>266</v>
      </c>
      <c r="ECU413" s="104" t="s">
        <v>266</v>
      </c>
      <c r="ECV413" s="104" t="s">
        <v>266</v>
      </c>
      <c r="ECW413" s="104" t="s">
        <v>266</v>
      </c>
      <c r="ECX413" s="104" t="s">
        <v>266</v>
      </c>
      <c r="ECY413" s="104" t="s">
        <v>266</v>
      </c>
      <c r="ECZ413" s="104" t="s">
        <v>266</v>
      </c>
      <c r="EDA413" s="104" t="s">
        <v>266</v>
      </c>
      <c r="EDB413" s="104" t="s">
        <v>266</v>
      </c>
      <c r="EDC413" s="104" t="s">
        <v>266</v>
      </c>
      <c r="EDD413" s="104" t="s">
        <v>266</v>
      </c>
      <c r="EDE413" s="104" t="s">
        <v>266</v>
      </c>
      <c r="EDF413" s="104" t="s">
        <v>266</v>
      </c>
      <c r="EDG413" s="104" t="s">
        <v>266</v>
      </c>
      <c r="EDH413" s="104" t="s">
        <v>266</v>
      </c>
      <c r="EDI413" s="104" t="s">
        <v>266</v>
      </c>
      <c r="EDJ413" s="104" t="s">
        <v>266</v>
      </c>
      <c r="EDK413" s="104" t="s">
        <v>266</v>
      </c>
      <c r="EDL413" s="104" t="s">
        <v>266</v>
      </c>
      <c r="EDM413" s="104" t="s">
        <v>266</v>
      </c>
      <c r="EDN413" s="104" t="s">
        <v>266</v>
      </c>
      <c r="EDO413" s="104" t="s">
        <v>266</v>
      </c>
      <c r="EDP413" s="104" t="s">
        <v>266</v>
      </c>
      <c r="EDQ413" s="104" t="s">
        <v>266</v>
      </c>
      <c r="EDR413" s="104" t="s">
        <v>266</v>
      </c>
      <c r="EDS413" s="104" t="s">
        <v>266</v>
      </c>
      <c r="EDT413" s="104" t="s">
        <v>266</v>
      </c>
      <c r="EDU413" s="104" t="s">
        <v>266</v>
      </c>
      <c r="EDV413" s="104" t="s">
        <v>266</v>
      </c>
      <c r="EDW413" s="104" t="s">
        <v>266</v>
      </c>
      <c r="EDX413" s="104" t="s">
        <v>266</v>
      </c>
      <c r="EDY413" s="104" t="s">
        <v>266</v>
      </c>
      <c r="EDZ413" s="104" t="s">
        <v>266</v>
      </c>
      <c r="EEA413" s="104" t="s">
        <v>266</v>
      </c>
      <c r="EEB413" s="104" t="s">
        <v>266</v>
      </c>
      <c r="EEC413" s="104" t="s">
        <v>266</v>
      </c>
      <c r="EED413" s="104" t="s">
        <v>266</v>
      </c>
      <c r="EEE413" s="104" t="s">
        <v>266</v>
      </c>
      <c r="EEF413" s="104" t="s">
        <v>266</v>
      </c>
      <c r="EEG413" s="104" t="s">
        <v>266</v>
      </c>
      <c r="EEH413" s="104" t="s">
        <v>266</v>
      </c>
      <c r="EEI413" s="104" t="s">
        <v>266</v>
      </c>
      <c r="EEJ413" s="104" t="s">
        <v>266</v>
      </c>
      <c r="EEK413" s="104" t="s">
        <v>266</v>
      </c>
      <c r="EEL413" s="104" t="s">
        <v>266</v>
      </c>
      <c r="EEM413" s="104" t="s">
        <v>266</v>
      </c>
      <c r="EEN413" s="104" t="s">
        <v>266</v>
      </c>
      <c r="EEO413" s="104" t="s">
        <v>266</v>
      </c>
      <c r="EEP413" s="104" t="s">
        <v>266</v>
      </c>
      <c r="EEQ413" s="104" t="s">
        <v>266</v>
      </c>
      <c r="EER413" s="104" t="s">
        <v>266</v>
      </c>
      <c r="EES413" s="104" t="s">
        <v>266</v>
      </c>
      <c r="EET413" s="104" t="s">
        <v>266</v>
      </c>
      <c r="EEU413" s="104" t="s">
        <v>266</v>
      </c>
      <c r="EEV413" s="104" t="s">
        <v>266</v>
      </c>
      <c r="EEW413" s="104" t="s">
        <v>266</v>
      </c>
      <c r="EEX413" s="104" t="s">
        <v>266</v>
      </c>
      <c r="EEY413" s="104" t="s">
        <v>266</v>
      </c>
      <c r="EEZ413" s="104" t="s">
        <v>266</v>
      </c>
      <c r="EFA413" s="104" t="s">
        <v>266</v>
      </c>
      <c r="EFB413" s="104" t="s">
        <v>266</v>
      </c>
      <c r="EFC413" s="104" t="s">
        <v>266</v>
      </c>
      <c r="EFD413" s="104" t="s">
        <v>266</v>
      </c>
      <c r="EFE413" s="104" t="s">
        <v>266</v>
      </c>
      <c r="EFF413" s="104" t="s">
        <v>266</v>
      </c>
      <c r="EFG413" s="104" t="s">
        <v>266</v>
      </c>
      <c r="EFH413" s="104" t="s">
        <v>266</v>
      </c>
      <c r="EFI413" s="104" t="s">
        <v>266</v>
      </c>
      <c r="EFJ413" s="104" t="s">
        <v>266</v>
      </c>
      <c r="EFK413" s="104" t="s">
        <v>266</v>
      </c>
      <c r="EFL413" s="104" t="s">
        <v>266</v>
      </c>
      <c r="EFM413" s="104" t="s">
        <v>266</v>
      </c>
      <c r="EFN413" s="104" t="s">
        <v>266</v>
      </c>
      <c r="EFO413" s="104" t="s">
        <v>266</v>
      </c>
      <c r="EFP413" s="104" t="s">
        <v>266</v>
      </c>
      <c r="EFQ413" s="104" t="s">
        <v>266</v>
      </c>
      <c r="EFR413" s="104" t="s">
        <v>266</v>
      </c>
      <c r="EFS413" s="104" t="s">
        <v>266</v>
      </c>
      <c r="EFT413" s="104" t="s">
        <v>266</v>
      </c>
      <c r="EFU413" s="104" t="s">
        <v>266</v>
      </c>
      <c r="EFV413" s="104" t="s">
        <v>266</v>
      </c>
      <c r="EFW413" s="104" t="s">
        <v>266</v>
      </c>
      <c r="EFX413" s="104" t="s">
        <v>266</v>
      </c>
      <c r="EFY413" s="104" t="s">
        <v>266</v>
      </c>
      <c r="EFZ413" s="104" t="s">
        <v>266</v>
      </c>
      <c r="EGA413" s="104" t="s">
        <v>266</v>
      </c>
      <c r="EGB413" s="104" t="s">
        <v>266</v>
      </c>
      <c r="EGC413" s="104" t="s">
        <v>266</v>
      </c>
      <c r="EGD413" s="104" t="s">
        <v>266</v>
      </c>
      <c r="EGE413" s="104" t="s">
        <v>266</v>
      </c>
      <c r="EGF413" s="104" t="s">
        <v>266</v>
      </c>
      <c r="EGG413" s="104" t="s">
        <v>266</v>
      </c>
      <c r="EGH413" s="104" t="s">
        <v>266</v>
      </c>
      <c r="EGI413" s="104" t="s">
        <v>266</v>
      </c>
      <c r="EGJ413" s="104" t="s">
        <v>266</v>
      </c>
      <c r="EGK413" s="104" t="s">
        <v>266</v>
      </c>
      <c r="EGL413" s="104" t="s">
        <v>266</v>
      </c>
      <c r="EGM413" s="104" t="s">
        <v>266</v>
      </c>
      <c r="EGN413" s="104" t="s">
        <v>266</v>
      </c>
      <c r="EGO413" s="104" t="s">
        <v>266</v>
      </c>
      <c r="EGP413" s="104" t="s">
        <v>266</v>
      </c>
      <c r="EGQ413" s="104" t="s">
        <v>266</v>
      </c>
      <c r="EGR413" s="104" t="s">
        <v>266</v>
      </c>
      <c r="EGS413" s="104" t="s">
        <v>266</v>
      </c>
      <c r="EGT413" s="104" t="s">
        <v>266</v>
      </c>
      <c r="EGU413" s="104" t="s">
        <v>266</v>
      </c>
      <c r="EGV413" s="104" t="s">
        <v>266</v>
      </c>
      <c r="EGW413" s="104" t="s">
        <v>266</v>
      </c>
      <c r="EGX413" s="104" t="s">
        <v>266</v>
      </c>
      <c r="EGY413" s="104" t="s">
        <v>266</v>
      </c>
      <c r="EGZ413" s="104" t="s">
        <v>266</v>
      </c>
      <c r="EHA413" s="104" t="s">
        <v>266</v>
      </c>
      <c r="EHB413" s="104" t="s">
        <v>266</v>
      </c>
      <c r="EHC413" s="104" t="s">
        <v>266</v>
      </c>
      <c r="EHD413" s="104" t="s">
        <v>266</v>
      </c>
      <c r="EHE413" s="104" t="s">
        <v>266</v>
      </c>
      <c r="EHF413" s="104" t="s">
        <v>266</v>
      </c>
      <c r="EHG413" s="104" t="s">
        <v>266</v>
      </c>
      <c r="EHH413" s="104" t="s">
        <v>266</v>
      </c>
      <c r="EHI413" s="104" t="s">
        <v>266</v>
      </c>
      <c r="EHJ413" s="104" t="s">
        <v>266</v>
      </c>
      <c r="EHK413" s="104" t="s">
        <v>266</v>
      </c>
      <c r="EHL413" s="104" t="s">
        <v>266</v>
      </c>
      <c r="EHM413" s="104" t="s">
        <v>266</v>
      </c>
      <c r="EHN413" s="104" t="s">
        <v>266</v>
      </c>
      <c r="EHO413" s="104" t="s">
        <v>266</v>
      </c>
      <c r="EHP413" s="104" t="s">
        <v>266</v>
      </c>
      <c r="EHQ413" s="104" t="s">
        <v>266</v>
      </c>
      <c r="EHR413" s="104" t="s">
        <v>266</v>
      </c>
      <c r="EHS413" s="104" t="s">
        <v>266</v>
      </c>
      <c r="EHT413" s="104" t="s">
        <v>266</v>
      </c>
      <c r="EHU413" s="104" t="s">
        <v>266</v>
      </c>
      <c r="EHV413" s="104" t="s">
        <v>266</v>
      </c>
      <c r="EHW413" s="104" t="s">
        <v>266</v>
      </c>
      <c r="EHX413" s="104" t="s">
        <v>266</v>
      </c>
      <c r="EHY413" s="104" t="s">
        <v>266</v>
      </c>
      <c r="EHZ413" s="104" t="s">
        <v>266</v>
      </c>
      <c r="EIA413" s="104" t="s">
        <v>266</v>
      </c>
      <c r="EIB413" s="104" t="s">
        <v>266</v>
      </c>
      <c r="EIC413" s="104" t="s">
        <v>266</v>
      </c>
      <c r="EID413" s="104" t="s">
        <v>266</v>
      </c>
      <c r="EIE413" s="104" t="s">
        <v>266</v>
      </c>
      <c r="EIF413" s="104" t="s">
        <v>266</v>
      </c>
      <c r="EIG413" s="104" t="s">
        <v>266</v>
      </c>
      <c r="EIH413" s="104" t="s">
        <v>266</v>
      </c>
      <c r="EII413" s="104" t="s">
        <v>266</v>
      </c>
      <c r="EIJ413" s="104" t="s">
        <v>266</v>
      </c>
      <c r="EIK413" s="104" t="s">
        <v>266</v>
      </c>
      <c r="EIL413" s="104" t="s">
        <v>266</v>
      </c>
      <c r="EIM413" s="104" t="s">
        <v>266</v>
      </c>
      <c r="EIN413" s="104" t="s">
        <v>266</v>
      </c>
      <c r="EIO413" s="104" t="s">
        <v>266</v>
      </c>
      <c r="EIP413" s="104" t="s">
        <v>266</v>
      </c>
      <c r="EIQ413" s="104" t="s">
        <v>266</v>
      </c>
      <c r="EIR413" s="104" t="s">
        <v>266</v>
      </c>
      <c r="EIS413" s="104" t="s">
        <v>266</v>
      </c>
      <c r="EIT413" s="104" t="s">
        <v>266</v>
      </c>
      <c r="EIU413" s="104" t="s">
        <v>266</v>
      </c>
      <c r="EIV413" s="104" t="s">
        <v>266</v>
      </c>
      <c r="EIW413" s="104" t="s">
        <v>266</v>
      </c>
      <c r="EIX413" s="104" t="s">
        <v>266</v>
      </c>
      <c r="EIY413" s="104" t="s">
        <v>266</v>
      </c>
      <c r="EIZ413" s="104" t="s">
        <v>266</v>
      </c>
      <c r="EJA413" s="104" t="s">
        <v>266</v>
      </c>
      <c r="EJB413" s="104" t="s">
        <v>266</v>
      </c>
      <c r="EJC413" s="104" t="s">
        <v>266</v>
      </c>
      <c r="EJD413" s="104" t="s">
        <v>266</v>
      </c>
      <c r="EJE413" s="104" t="s">
        <v>266</v>
      </c>
      <c r="EJF413" s="104" t="s">
        <v>266</v>
      </c>
      <c r="EJG413" s="104" t="s">
        <v>266</v>
      </c>
      <c r="EJH413" s="104" t="s">
        <v>266</v>
      </c>
      <c r="EJI413" s="104" t="s">
        <v>266</v>
      </c>
      <c r="EJJ413" s="104" t="s">
        <v>266</v>
      </c>
      <c r="EJK413" s="104" t="s">
        <v>266</v>
      </c>
      <c r="EJL413" s="104" t="s">
        <v>266</v>
      </c>
      <c r="EJM413" s="104" t="s">
        <v>266</v>
      </c>
      <c r="EJN413" s="104" t="s">
        <v>266</v>
      </c>
      <c r="EJO413" s="104" t="s">
        <v>266</v>
      </c>
      <c r="EJP413" s="104" t="s">
        <v>266</v>
      </c>
      <c r="EJQ413" s="104" t="s">
        <v>266</v>
      </c>
      <c r="EJR413" s="104" t="s">
        <v>266</v>
      </c>
      <c r="EJS413" s="104" t="s">
        <v>266</v>
      </c>
      <c r="EJT413" s="104" t="s">
        <v>266</v>
      </c>
      <c r="EJU413" s="104" t="s">
        <v>266</v>
      </c>
      <c r="EJV413" s="104" t="s">
        <v>266</v>
      </c>
      <c r="EJW413" s="104" t="s">
        <v>266</v>
      </c>
      <c r="EJX413" s="104" t="s">
        <v>266</v>
      </c>
      <c r="EJY413" s="104" t="s">
        <v>266</v>
      </c>
      <c r="EJZ413" s="104" t="s">
        <v>266</v>
      </c>
      <c r="EKA413" s="104" t="s">
        <v>266</v>
      </c>
      <c r="EKB413" s="104" t="s">
        <v>266</v>
      </c>
      <c r="EKC413" s="104" t="s">
        <v>266</v>
      </c>
      <c r="EKD413" s="104" t="s">
        <v>266</v>
      </c>
      <c r="EKE413" s="104" t="s">
        <v>266</v>
      </c>
      <c r="EKF413" s="104" t="s">
        <v>266</v>
      </c>
      <c r="EKG413" s="104" t="s">
        <v>266</v>
      </c>
      <c r="EKH413" s="104" t="s">
        <v>266</v>
      </c>
      <c r="EKI413" s="104" t="s">
        <v>266</v>
      </c>
      <c r="EKJ413" s="104" t="s">
        <v>266</v>
      </c>
      <c r="EKK413" s="104" t="s">
        <v>266</v>
      </c>
      <c r="EKL413" s="104" t="s">
        <v>266</v>
      </c>
      <c r="EKM413" s="104" t="s">
        <v>266</v>
      </c>
      <c r="EKN413" s="104" t="s">
        <v>266</v>
      </c>
      <c r="EKO413" s="104" t="s">
        <v>266</v>
      </c>
      <c r="EKP413" s="104" t="s">
        <v>266</v>
      </c>
      <c r="EKQ413" s="104" t="s">
        <v>266</v>
      </c>
      <c r="EKR413" s="104" t="s">
        <v>266</v>
      </c>
      <c r="EKS413" s="104" t="s">
        <v>266</v>
      </c>
      <c r="EKT413" s="104" t="s">
        <v>266</v>
      </c>
      <c r="EKU413" s="104" t="s">
        <v>266</v>
      </c>
      <c r="EKV413" s="104" t="s">
        <v>266</v>
      </c>
      <c r="EKW413" s="104" t="s">
        <v>266</v>
      </c>
      <c r="EKX413" s="104" t="s">
        <v>266</v>
      </c>
      <c r="EKY413" s="104" t="s">
        <v>266</v>
      </c>
      <c r="EKZ413" s="104" t="s">
        <v>266</v>
      </c>
      <c r="ELA413" s="104" t="s">
        <v>266</v>
      </c>
      <c r="ELB413" s="104" t="s">
        <v>266</v>
      </c>
      <c r="ELC413" s="104" t="s">
        <v>266</v>
      </c>
      <c r="ELD413" s="104" t="s">
        <v>266</v>
      </c>
      <c r="ELE413" s="104" t="s">
        <v>266</v>
      </c>
      <c r="ELF413" s="104" t="s">
        <v>266</v>
      </c>
      <c r="ELG413" s="104" t="s">
        <v>266</v>
      </c>
      <c r="ELH413" s="104" t="s">
        <v>266</v>
      </c>
      <c r="ELI413" s="104" t="s">
        <v>266</v>
      </c>
      <c r="ELJ413" s="104" t="s">
        <v>266</v>
      </c>
      <c r="ELK413" s="104" t="s">
        <v>266</v>
      </c>
      <c r="ELL413" s="104" t="s">
        <v>266</v>
      </c>
      <c r="ELM413" s="104" t="s">
        <v>266</v>
      </c>
      <c r="ELN413" s="104" t="s">
        <v>266</v>
      </c>
      <c r="ELO413" s="104" t="s">
        <v>266</v>
      </c>
      <c r="ELP413" s="104" t="s">
        <v>266</v>
      </c>
      <c r="ELQ413" s="104" t="s">
        <v>266</v>
      </c>
      <c r="ELR413" s="104" t="s">
        <v>266</v>
      </c>
      <c r="ELS413" s="104" t="s">
        <v>266</v>
      </c>
      <c r="ELT413" s="104" t="s">
        <v>266</v>
      </c>
      <c r="ELU413" s="104" t="s">
        <v>266</v>
      </c>
      <c r="ELV413" s="104" t="s">
        <v>266</v>
      </c>
      <c r="ELW413" s="104" t="s">
        <v>266</v>
      </c>
      <c r="ELX413" s="104" t="s">
        <v>266</v>
      </c>
      <c r="ELY413" s="104" t="s">
        <v>266</v>
      </c>
      <c r="ELZ413" s="104" t="s">
        <v>266</v>
      </c>
      <c r="EMA413" s="104" t="s">
        <v>266</v>
      </c>
      <c r="EMB413" s="104" t="s">
        <v>266</v>
      </c>
      <c r="EMC413" s="104" t="s">
        <v>266</v>
      </c>
      <c r="EMD413" s="104" t="s">
        <v>266</v>
      </c>
      <c r="EME413" s="104" t="s">
        <v>266</v>
      </c>
      <c r="EMF413" s="104" t="s">
        <v>266</v>
      </c>
      <c r="EMG413" s="104" t="s">
        <v>266</v>
      </c>
      <c r="EMH413" s="104" t="s">
        <v>266</v>
      </c>
      <c r="EMI413" s="104" t="s">
        <v>266</v>
      </c>
      <c r="EMJ413" s="104" t="s">
        <v>266</v>
      </c>
      <c r="EMK413" s="104" t="s">
        <v>266</v>
      </c>
      <c r="EML413" s="104" t="s">
        <v>266</v>
      </c>
      <c r="EMM413" s="104" t="s">
        <v>266</v>
      </c>
      <c r="EMN413" s="104" t="s">
        <v>266</v>
      </c>
      <c r="EMO413" s="104" t="s">
        <v>266</v>
      </c>
      <c r="EMP413" s="104" t="s">
        <v>266</v>
      </c>
      <c r="EMQ413" s="104" t="s">
        <v>266</v>
      </c>
      <c r="EMR413" s="104" t="s">
        <v>266</v>
      </c>
      <c r="EMS413" s="104" t="s">
        <v>266</v>
      </c>
      <c r="EMT413" s="104" t="s">
        <v>266</v>
      </c>
      <c r="EMU413" s="104" t="s">
        <v>266</v>
      </c>
      <c r="EMV413" s="104" t="s">
        <v>266</v>
      </c>
      <c r="EMW413" s="104" t="s">
        <v>266</v>
      </c>
      <c r="EMX413" s="104" t="s">
        <v>266</v>
      </c>
      <c r="EMY413" s="104" t="s">
        <v>266</v>
      </c>
      <c r="EMZ413" s="104" t="s">
        <v>266</v>
      </c>
      <c r="ENA413" s="104" t="s">
        <v>266</v>
      </c>
      <c r="ENB413" s="104" t="s">
        <v>266</v>
      </c>
      <c r="ENC413" s="104" t="s">
        <v>266</v>
      </c>
      <c r="END413" s="104" t="s">
        <v>266</v>
      </c>
      <c r="ENE413" s="104" t="s">
        <v>266</v>
      </c>
      <c r="ENF413" s="104" t="s">
        <v>266</v>
      </c>
      <c r="ENG413" s="104" t="s">
        <v>266</v>
      </c>
      <c r="ENH413" s="104" t="s">
        <v>266</v>
      </c>
      <c r="ENI413" s="104" t="s">
        <v>266</v>
      </c>
      <c r="ENJ413" s="104" t="s">
        <v>266</v>
      </c>
      <c r="ENK413" s="104" t="s">
        <v>266</v>
      </c>
      <c r="ENL413" s="104" t="s">
        <v>266</v>
      </c>
      <c r="ENM413" s="104" t="s">
        <v>266</v>
      </c>
      <c r="ENN413" s="104" t="s">
        <v>266</v>
      </c>
      <c r="ENO413" s="104" t="s">
        <v>266</v>
      </c>
      <c r="ENP413" s="104" t="s">
        <v>266</v>
      </c>
      <c r="ENQ413" s="104" t="s">
        <v>266</v>
      </c>
      <c r="ENR413" s="104" t="s">
        <v>266</v>
      </c>
      <c r="ENS413" s="104" t="s">
        <v>266</v>
      </c>
      <c r="ENT413" s="104" t="s">
        <v>266</v>
      </c>
      <c r="ENU413" s="104" t="s">
        <v>266</v>
      </c>
      <c r="ENV413" s="104" t="s">
        <v>266</v>
      </c>
      <c r="ENW413" s="104" t="s">
        <v>266</v>
      </c>
      <c r="ENX413" s="104" t="s">
        <v>266</v>
      </c>
      <c r="ENY413" s="104" t="s">
        <v>266</v>
      </c>
      <c r="ENZ413" s="104" t="s">
        <v>266</v>
      </c>
      <c r="EOA413" s="104" t="s">
        <v>266</v>
      </c>
      <c r="EOB413" s="104" t="s">
        <v>266</v>
      </c>
      <c r="EOC413" s="104" t="s">
        <v>266</v>
      </c>
      <c r="EOD413" s="104" t="s">
        <v>266</v>
      </c>
      <c r="EOE413" s="104" t="s">
        <v>266</v>
      </c>
      <c r="EOF413" s="104" t="s">
        <v>266</v>
      </c>
      <c r="EOG413" s="104" t="s">
        <v>266</v>
      </c>
      <c r="EOH413" s="104" t="s">
        <v>266</v>
      </c>
      <c r="EOI413" s="104" t="s">
        <v>266</v>
      </c>
      <c r="EOJ413" s="104" t="s">
        <v>266</v>
      </c>
      <c r="EOK413" s="104" t="s">
        <v>266</v>
      </c>
      <c r="EOL413" s="104" t="s">
        <v>266</v>
      </c>
      <c r="EOM413" s="104" t="s">
        <v>266</v>
      </c>
      <c r="EON413" s="104" t="s">
        <v>266</v>
      </c>
      <c r="EOO413" s="104" t="s">
        <v>266</v>
      </c>
      <c r="EOP413" s="104" t="s">
        <v>266</v>
      </c>
      <c r="EOQ413" s="104" t="s">
        <v>266</v>
      </c>
      <c r="EOR413" s="104" t="s">
        <v>266</v>
      </c>
      <c r="EOS413" s="104" t="s">
        <v>266</v>
      </c>
      <c r="EOT413" s="104" t="s">
        <v>266</v>
      </c>
      <c r="EOU413" s="104" t="s">
        <v>266</v>
      </c>
      <c r="EOV413" s="104" t="s">
        <v>266</v>
      </c>
      <c r="EOW413" s="104" t="s">
        <v>266</v>
      </c>
      <c r="EOX413" s="104" t="s">
        <v>266</v>
      </c>
      <c r="EOY413" s="104" t="s">
        <v>266</v>
      </c>
      <c r="EOZ413" s="104" t="s">
        <v>266</v>
      </c>
      <c r="EPA413" s="104" t="s">
        <v>266</v>
      </c>
      <c r="EPB413" s="104" t="s">
        <v>266</v>
      </c>
      <c r="EPC413" s="104" t="s">
        <v>266</v>
      </c>
      <c r="EPD413" s="104" t="s">
        <v>266</v>
      </c>
      <c r="EPE413" s="104" t="s">
        <v>266</v>
      </c>
      <c r="EPF413" s="104" t="s">
        <v>266</v>
      </c>
      <c r="EPG413" s="104" t="s">
        <v>266</v>
      </c>
      <c r="EPH413" s="104" t="s">
        <v>266</v>
      </c>
      <c r="EPI413" s="104" t="s">
        <v>266</v>
      </c>
      <c r="EPJ413" s="104" t="s">
        <v>266</v>
      </c>
      <c r="EPK413" s="104" t="s">
        <v>266</v>
      </c>
      <c r="EPL413" s="104" t="s">
        <v>266</v>
      </c>
      <c r="EPM413" s="104" t="s">
        <v>266</v>
      </c>
      <c r="EPN413" s="104" t="s">
        <v>266</v>
      </c>
      <c r="EPO413" s="104" t="s">
        <v>266</v>
      </c>
      <c r="EPP413" s="104" t="s">
        <v>266</v>
      </c>
      <c r="EPQ413" s="104" t="s">
        <v>266</v>
      </c>
      <c r="EPR413" s="104" t="s">
        <v>266</v>
      </c>
      <c r="EPS413" s="104" t="s">
        <v>266</v>
      </c>
      <c r="EPT413" s="104" t="s">
        <v>266</v>
      </c>
      <c r="EPU413" s="104" t="s">
        <v>266</v>
      </c>
      <c r="EPV413" s="104" t="s">
        <v>266</v>
      </c>
      <c r="EPW413" s="104" t="s">
        <v>266</v>
      </c>
      <c r="EPX413" s="104" t="s">
        <v>266</v>
      </c>
      <c r="EPY413" s="104" t="s">
        <v>266</v>
      </c>
      <c r="EPZ413" s="104" t="s">
        <v>266</v>
      </c>
      <c r="EQA413" s="104" t="s">
        <v>266</v>
      </c>
      <c r="EQB413" s="104" t="s">
        <v>266</v>
      </c>
      <c r="EQC413" s="104" t="s">
        <v>266</v>
      </c>
      <c r="EQD413" s="104" t="s">
        <v>266</v>
      </c>
      <c r="EQE413" s="104" t="s">
        <v>266</v>
      </c>
      <c r="EQF413" s="104" t="s">
        <v>266</v>
      </c>
      <c r="EQG413" s="104" t="s">
        <v>266</v>
      </c>
      <c r="EQH413" s="104" t="s">
        <v>266</v>
      </c>
      <c r="EQI413" s="104" t="s">
        <v>266</v>
      </c>
      <c r="EQJ413" s="104" t="s">
        <v>266</v>
      </c>
      <c r="EQK413" s="104" t="s">
        <v>266</v>
      </c>
      <c r="EQL413" s="104" t="s">
        <v>266</v>
      </c>
      <c r="EQM413" s="104" t="s">
        <v>266</v>
      </c>
      <c r="EQN413" s="104" t="s">
        <v>266</v>
      </c>
      <c r="EQO413" s="104" t="s">
        <v>266</v>
      </c>
      <c r="EQP413" s="104" t="s">
        <v>266</v>
      </c>
      <c r="EQQ413" s="104" t="s">
        <v>266</v>
      </c>
      <c r="EQR413" s="104" t="s">
        <v>266</v>
      </c>
      <c r="EQS413" s="104" t="s">
        <v>266</v>
      </c>
      <c r="EQT413" s="104" t="s">
        <v>266</v>
      </c>
      <c r="EQU413" s="104" t="s">
        <v>266</v>
      </c>
      <c r="EQV413" s="104" t="s">
        <v>266</v>
      </c>
      <c r="EQW413" s="104" t="s">
        <v>266</v>
      </c>
      <c r="EQX413" s="104" t="s">
        <v>266</v>
      </c>
      <c r="EQY413" s="104" t="s">
        <v>266</v>
      </c>
      <c r="EQZ413" s="104" t="s">
        <v>266</v>
      </c>
      <c r="ERA413" s="104" t="s">
        <v>266</v>
      </c>
      <c r="ERB413" s="104" t="s">
        <v>266</v>
      </c>
      <c r="ERC413" s="104" t="s">
        <v>266</v>
      </c>
      <c r="ERD413" s="104" t="s">
        <v>266</v>
      </c>
      <c r="ERE413" s="104" t="s">
        <v>266</v>
      </c>
      <c r="ERF413" s="104" t="s">
        <v>266</v>
      </c>
      <c r="ERG413" s="104" t="s">
        <v>266</v>
      </c>
      <c r="ERH413" s="104" t="s">
        <v>266</v>
      </c>
      <c r="ERI413" s="104" t="s">
        <v>266</v>
      </c>
      <c r="ERJ413" s="104" t="s">
        <v>266</v>
      </c>
      <c r="ERK413" s="104" t="s">
        <v>266</v>
      </c>
      <c r="ERL413" s="104" t="s">
        <v>266</v>
      </c>
      <c r="ERM413" s="104" t="s">
        <v>266</v>
      </c>
      <c r="ERN413" s="104" t="s">
        <v>266</v>
      </c>
      <c r="ERO413" s="104" t="s">
        <v>266</v>
      </c>
      <c r="ERP413" s="104" t="s">
        <v>266</v>
      </c>
      <c r="ERQ413" s="104" t="s">
        <v>266</v>
      </c>
      <c r="ERR413" s="104" t="s">
        <v>266</v>
      </c>
      <c r="ERS413" s="104" t="s">
        <v>266</v>
      </c>
      <c r="ERT413" s="104" t="s">
        <v>266</v>
      </c>
      <c r="ERU413" s="104" t="s">
        <v>266</v>
      </c>
      <c r="ERV413" s="104" t="s">
        <v>266</v>
      </c>
      <c r="ERW413" s="104" t="s">
        <v>266</v>
      </c>
      <c r="ERX413" s="104" t="s">
        <v>266</v>
      </c>
      <c r="ERY413" s="104" t="s">
        <v>266</v>
      </c>
      <c r="ERZ413" s="104" t="s">
        <v>266</v>
      </c>
      <c r="ESA413" s="104" t="s">
        <v>266</v>
      </c>
      <c r="ESB413" s="104" t="s">
        <v>266</v>
      </c>
      <c r="ESC413" s="104" t="s">
        <v>266</v>
      </c>
      <c r="ESD413" s="104" t="s">
        <v>266</v>
      </c>
      <c r="ESE413" s="104" t="s">
        <v>266</v>
      </c>
      <c r="ESF413" s="104" t="s">
        <v>266</v>
      </c>
      <c r="ESG413" s="104" t="s">
        <v>266</v>
      </c>
      <c r="ESH413" s="104" t="s">
        <v>266</v>
      </c>
      <c r="ESI413" s="104" t="s">
        <v>266</v>
      </c>
      <c r="ESJ413" s="104" t="s">
        <v>266</v>
      </c>
      <c r="ESK413" s="104" t="s">
        <v>266</v>
      </c>
      <c r="ESL413" s="104" t="s">
        <v>266</v>
      </c>
      <c r="ESM413" s="104" t="s">
        <v>266</v>
      </c>
      <c r="ESN413" s="104" t="s">
        <v>266</v>
      </c>
      <c r="ESO413" s="104" t="s">
        <v>266</v>
      </c>
      <c r="ESP413" s="104" t="s">
        <v>266</v>
      </c>
      <c r="ESQ413" s="104" t="s">
        <v>266</v>
      </c>
      <c r="ESR413" s="104" t="s">
        <v>266</v>
      </c>
      <c r="ESS413" s="104" t="s">
        <v>266</v>
      </c>
      <c r="EST413" s="104" t="s">
        <v>266</v>
      </c>
      <c r="ESU413" s="104" t="s">
        <v>266</v>
      </c>
      <c r="ESV413" s="104" t="s">
        <v>266</v>
      </c>
      <c r="ESW413" s="104" t="s">
        <v>266</v>
      </c>
      <c r="ESX413" s="104" t="s">
        <v>266</v>
      </c>
      <c r="ESY413" s="104" t="s">
        <v>266</v>
      </c>
      <c r="ESZ413" s="104" t="s">
        <v>266</v>
      </c>
      <c r="ETA413" s="104" t="s">
        <v>266</v>
      </c>
      <c r="ETB413" s="104" t="s">
        <v>266</v>
      </c>
      <c r="ETC413" s="104" t="s">
        <v>266</v>
      </c>
      <c r="ETD413" s="104" t="s">
        <v>266</v>
      </c>
      <c r="ETE413" s="104" t="s">
        <v>266</v>
      </c>
      <c r="ETF413" s="104" t="s">
        <v>266</v>
      </c>
      <c r="ETG413" s="104" t="s">
        <v>266</v>
      </c>
      <c r="ETH413" s="104" t="s">
        <v>266</v>
      </c>
      <c r="ETI413" s="104" t="s">
        <v>266</v>
      </c>
      <c r="ETJ413" s="104" t="s">
        <v>266</v>
      </c>
      <c r="ETK413" s="104" t="s">
        <v>266</v>
      </c>
      <c r="ETL413" s="104" t="s">
        <v>266</v>
      </c>
      <c r="ETM413" s="104" t="s">
        <v>266</v>
      </c>
      <c r="ETN413" s="104" t="s">
        <v>266</v>
      </c>
      <c r="ETO413" s="104" t="s">
        <v>266</v>
      </c>
      <c r="ETP413" s="104" t="s">
        <v>266</v>
      </c>
      <c r="ETQ413" s="104" t="s">
        <v>266</v>
      </c>
      <c r="ETR413" s="104" t="s">
        <v>266</v>
      </c>
      <c r="ETS413" s="104" t="s">
        <v>266</v>
      </c>
      <c r="ETT413" s="104" t="s">
        <v>266</v>
      </c>
      <c r="ETU413" s="104" t="s">
        <v>266</v>
      </c>
      <c r="ETV413" s="104" t="s">
        <v>266</v>
      </c>
      <c r="ETW413" s="104" t="s">
        <v>266</v>
      </c>
      <c r="ETX413" s="104" t="s">
        <v>266</v>
      </c>
      <c r="ETY413" s="104" t="s">
        <v>266</v>
      </c>
      <c r="ETZ413" s="104" t="s">
        <v>266</v>
      </c>
      <c r="EUA413" s="104" t="s">
        <v>266</v>
      </c>
      <c r="EUB413" s="104" t="s">
        <v>266</v>
      </c>
      <c r="EUC413" s="104" t="s">
        <v>266</v>
      </c>
      <c r="EUD413" s="104" t="s">
        <v>266</v>
      </c>
      <c r="EUE413" s="104" t="s">
        <v>266</v>
      </c>
      <c r="EUF413" s="104" t="s">
        <v>266</v>
      </c>
      <c r="EUG413" s="104" t="s">
        <v>266</v>
      </c>
      <c r="EUH413" s="104" t="s">
        <v>266</v>
      </c>
      <c r="EUI413" s="104" t="s">
        <v>266</v>
      </c>
      <c r="EUJ413" s="104" t="s">
        <v>266</v>
      </c>
      <c r="EUK413" s="104" t="s">
        <v>266</v>
      </c>
      <c r="EUL413" s="104" t="s">
        <v>266</v>
      </c>
      <c r="EUM413" s="104" t="s">
        <v>266</v>
      </c>
      <c r="EUN413" s="104" t="s">
        <v>266</v>
      </c>
      <c r="EUO413" s="104" t="s">
        <v>266</v>
      </c>
      <c r="EUP413" s="104" t="s">
        <v>266</v>
      </c>
      <c r="EUQ413" s="104" t="s">
        <v>266</v>
      </c>
      <c r="EUR413" s="104" t="s">
        <v>266</v>
      </c>
      <c r="EUS413" s="104" t="s">
        <v>266</v>
      </c>
      <c r="EUT413" s="104" t="s">
        <v>266</v>
      </c>
      <c r="EUU413" s="104" t="s">
        <v>266</v>
      </c>
      <c r="EUV413" s="104" t="s">
        <v>266</v>
      </c>
      <c r="EUW413" s="104" t="s">
        <v>266</v>
      </c>
      <c r="EUX413" s="104" t="s">
        <v>266</v>
      </c>
      <c r="EUY413" s="104" t="s">
        <v>266</v>
      </c>
      <c r="EUZ413" s="104" t="s">
        <v>266</v>
      </c>
      <c r="EVA413" s="104" t="s">
        <v>266</v>
      </c>
      <c r="EVB413" s="104" t="s">
        <v>266</v>
      </c>
      <c r="EVC413" s="104" t="s">
        <v>266</v>
      </c>
      <c r="EVD413" s="104" t="s">
        <v>266</v>
      </c>
      <c r="EVE413" s="104" t="s">
        <v>266</v>
      </c>
      <c r="EVF413" s="104" t="s">
        <v>266</v>
      </c>
      <c r="EVG413" s="104" t="s">
        <v>266</v>
      </c>
      <c r="EVH413" s="104" t="s">
        <v>266</v>
      </c>
      <c r="EVI413" s="104" t="s">
        <v>266</v>
      </c>
      <c r="EVJ413" s="104" t="s">
        <v>266</v>
      </c>
      <c r="EVK413" s="104" t="s">
        <v>266</v>
      </c>
      <c r="EVL413" s="104" t="s">
        <v>266</v>
      </c>
      <c r="EVM413" s="104" t="s">
        <v>266</v>
      </c>
      <c r="EVN413" s="104" t="s">
        <v>266</v>
      </c>
      <c r="EVO413" s="104" t="s">
        <v>266</v>
      </c>
      <c r="EVP413" s="104" t="s">
        <v>266</v>
      </c>
      <c r="EVQ413" s="104" t="s">
        <v>266</v>
      </c>
      <c r="EVR413" s="104" t="s">
        <v>266</v>
      </c>
      <c r="EVS413" s="104" t="s">
        <v>266</v>
      </c>
      <c r="EVT413" s="104" t="s">
        <v>266</v>
      </c>
      <c r="EVU413" s="104" t="s">
        <v>266</v>
      </c>
      <c r="EVV413" s="104" t="s">
        <v>266</v>
      </c>
      <c r="EVW413" s="104" t="s">
        <v>266</v>
      </c>
      <c r="EVX413" s="104" t="s">
        <v>266</v>
      </c>
      <c r="EVY413" s="104" t="s">
        <v>266</v>
      </c>
      <c r="EVZ413" s="104" t="s">
        <v>266</v>
      </c>
      <c r="EWA413" s="104" t="s">
        <v>266</v>
      </c>
      <c r="EWB413" s="104" t="s">
        <v>266</v>
      </c>
      <c r="EWC413" s="104" t="s">
        <v>266</v>
      </c>
      <c r="EWD413" s="104" t="s">
        <v>266</v>
      </c>
      <c r="EWE413" s="104" t="s">
        <v>266</v>
      </c>
      <c r="EWF413" s="104" t="s">
        <v>266</v>
      </c>
      <c r="EWG413" s="104" t="s">
        <v>266</v>
      </c>
      <c r="EWH413" s="104" t="s">
        <v>266</v>
      </c>
      <c r="EWI413" s="104" t="s">
        <v>266</v>
      </c>
      <c r="EWJ413" s="104" t="s">
        <v>266</v>
      </c>
      <c r="EWK413" s="104" t="s">
        <v>266</v>
      </c>
      <c r="EWL413" s="104" t="s">
        <v>266</v>
      </c>
      <c r="EWM413" s="104" t="s">
        <v>266</v>
      </c>
      <c r="EWN413" s="104" t="s">
        <v>266</v>
      </c>
      <c r="EWO413" s="104" t="s">
        <v>266</v>
      </c>
      <c r="EWP413" s="104" t="s">
        <v>266</v>
      </c>
      <c r="EWQ413" s="104" t="s">
        <v>266</v>
      </c>
      <c r="EWR413" s="104" t="s">
        <v>266</v>
      </c>
      <c r="EWS413" s="104" t="s">
        <v>266</v>
      </c>
      <c r="EWT413" s="104" t="s">
        <v>266</v>
      </c>
      <c r="EWU413" s="104" t="s">
        <v>266</v>
      </c>
      <c r="EWV413" s="104" t="s">
        <v>266</v>
      </c>
      <c r="EWW413" s="104" t="s">
        <v>266</v>
      </c>
      <c r="EWX413" s="104" t="s">
        <v>266</v>
      </c>
      <c r="EWY413" s="104" t="s">
        <v>266</v>
      </c>
      <c r="EWZ413" s="104" t="s">
        <v>266</v>
      </c>
      <c r="EXA413" s="104" t="s">
        <v>266</v>
      </c>
      <c r="EXB413" s="104" t="s">
        <v>266</v>
      </c>
      <c r="EXC413" s="104" t="s">
        <v>266</v>
      </c>
      <c r="EXD413" s="104" t="s">
        <v>266</v>
      </c>
      <c r="EXE413" s="104" t="s">
        <v>266</v>
      </c>
      <c r="EXF413" s="104" t="s">
        <v>266</v>
      </c>
      <c r="EXG413" s="104" t="s">
        <v>266</v>
      </c>
      <c r="EXH413" s="104" t="s">
        <v>266</v>
      </c>
      <c r="EXI413" s="104" t="s">
        <v>266</v>
      </c>
      <c r="EXJ413" s="104" t="s">
        <v>266</v>
      </c>
      <c r="EXK413" s="104" t="s">
        <v>266</v>
      </c>
      <c r="EXL413" s="104" t="s">
        <v>266</v>
      </c>
      <c r="EXM413" s="104" t="s">
        <v>266</v>
      </c>
      <c r="EXN413" s="104" t="s">
        <v>266</v>
      </c>
      <c r="EXO413" s="104" t="s">
        <v>266</v>
      </c>
      <c r="EXP413" s="104" t="s">
        <v>266</v>
      </c>
      <c r="EXQ413" s="104" t="s">
        <v>266</v>
      </c>
      <c r="EXR413" s="104" t="s">
        <v>266</v>
      </c>
      <c r="EXS413" s="104" t="s">
        <v>266</v>
      </c>
      <c r="EXT413" s="104" t="s">
        <v>266</v>
      </c>
      <c r="EXU413" s="104" t="s">
        <v>266</v>
      </c>
      <c r="EXV413" s="104" t="s">
        <v>266</v>
      </c>
      <c r="EXW413" s="104" t="s">
        <v>266</v>
      </c>
      <c r="EXX413" s="104" t="s">
        <v>266</v>
      </c>
      <c r="EXY413" s="104" t="s">
        <v>266</v>
      </c>
      <c r="EXZ413" s="104" t="s">
        <v>266</v>
      </c>
      <c r="EYA413" s="104" t="s">
        <v>266</v>
      </c>
      <c r="EYB413" s="104" t="s">
        <v>266</v>
      </c>
      <c r="EYC413" s="104" t="s">
        <v>266</v>
      </c>
      <c r="EYD413" s="104" t="s">
        <v>266</v>
      </c>
      <c r="EYE413" s="104" t="s">
        <v>266</v>
      </c>
      <c r="EYF413" s="104" t="s">
        <v>266</v>
      </c>
      <c r="EYG413" s="104" t="s">
        <v>266</v>
      </c>
      <c r="EYH413" s="104" t="s">
        <v>266</v>
      </c>
      <c r="EYI413" s="104" t="s">
        <v>266</v>
      </c>
      <c r="EYJ413" s="104" t="s">
        <v>266</v>
      </c>
      <c r="EYK413" s="104" t="s">
        <v>266</v>
      </c>
      <c r="EYL413" s="104" t="s">
        <v>266</v>
      </c>
      <c r="EYM413" s="104" t="s">
        <v>266</v>
      </c>
      <c r="EYN413" s="104" t="s">
        <v>266</v>
      </c>
      <c r="EYO413" s="104" t="s">
        <v>266</v>
      </c>
      <c r="EYP413" s="104" t="s">
        <v>266</v>
      </c>
      <c r="EYQ413" s="104" t="s">
        <v>266</v>
      </c>
      <c r="EYR413" s="104" t="s">
        <v>266</v>
      </c>
      <c r="EYS413" s="104" t="s">
        <v>266</v>
      </c>
      <c r="EYT413" s="104" t="s">
        <v>266</v>
      </c>
      <c r="EYU413" s="104" t="s">
        <v>266</v>
      </c>
      <c r="EYV413" s="104" t="s">
        <v>266</v>
      </c>
      <c r="EYW413" s="104" t="s">
        <v>266</v>
      </c>
      <c r="EYX413" s="104" t="s">
        <v>266</v>
      </c>
      <c r="EYY413" s="104" t="s">
        <v>266</v>
      </c>
      <c r="EYZ413" s="104" t="s">
        <v>266</v>
      </c>
      <c r="EZA413" s="104" t="s">
        <v>266</v>
      </c>
      <c r="EZB413" s="104" t="s">
        <v>266</v>
      </c>
      <c r="EZC413" s="104" t="s">
        <v>266</v>
      </c>
      <c r="EZD413" s="104" t="s">
        <v>266</v>
      </c>
      <c r="EZE413" s="104" t="s">
        <v>266</v>
      </c>
      <c r="EZF413" s="104" t="s">
        <v>266</v>
      </c>
      <c r="EZG413" s="104" t="s">
        <v>266</v>
      </c>
      <c r="EZH413" s="104" t="s">
        <v>266</v>
      </c>
      <c r="EZI413" s="104" t="s">
        <v>266</v>
      </c>
      <c r="EZJ413" s="104" t="s">
        <v>266</v>
      </c>
      <c r="EZK413" s="104" t="s">
        <v>266</v>
      </c>
      <c r="EZL413" s="104" t="s">
        <v>266</v>
      </c>
      <c r="EZM413" s="104" t="s">
        <v>266</v>
      </c>
      <c r="EZN413" s="104" t="s">
        <v>266</v>
      </c>
      <c r="EZO413" s="104" t="s">
        <v>266</v>
      </c>
      <c r="EZP413" s="104" t="s">
        <v>266</v>
      </c>
      <c r="EZQ413" s="104" t="s">
        <v>266</v>
      </c>
      <c r="EZR413" s="104" t="s">
        <v>266</v>
      </c>
      <c r="EZS413" s="104" t="s">
        <v>266</v>
      </c>
      <c r="EZT413" s="104" t="s">
        <v>266</v>
      </c>
      <c r="EZU413" s="104" t="s">
        <v>266</v>
      </c>
      <c r="EZV413" s="104" t="s">
        <v>266</v>
      </c>
      <c r="EZW413" s="104" t="s">
        <v>266</v>
      </c>
      <c r="EZX413" s="104" t="s">
        <v>266</v>
      </c>
      <c r="EZY413" s="104" t="s">
        <v>266</v>
      </c>
      <c r="EZZ413" s="104" t="s">
        <v>266</v>
      </c>
      <c r="FAA413" s="104" t="s">
        <v>266</v>
      </c>
      <c r="FAB413" s="104" t="s">
        <v>266</v>
      </c>
      <c r="FAC413" s="104" t="s">
        <v>266</v>
      </c>
      <c r="FAD413" s="104" t="s">
        <v>266</v>
      </c>
      <c r="FAE413" s="104" t="s">
        <v>266</v>
      </c>
      <c r="FAF413" s="104" t="s">
        <v>266</v>
      </c>
      <c r="FAG413" s="104" t="s">
        <v>266</v>
      </c>
      <c r="FAH413" s="104" t="s">
        <v>266</v>
      </c>
      <c r="FAI413" s="104" t="s">
        <v>266</v>
      </c>
      <c r="FAJ413" s="104" t="s">
        <v>266</v>
      </c>
      <c r="FAK413" s="104" t="s">
        <v>266</v>
      </c>
      <c r="FAL413" s="104" t="s">
        <v>266</v>
      </c>
      <c r="FAM413" s="104" t="s">
        <v>266</v>
      </c>
      <c r="FAN413" s="104" t="s">
        <v>266</v>
      </c>
      <c r="FAO413" s="104" t="s">
        <v>266</v>
      </c>
      <c r="FAP413" s="104" t="s">
        <v>266</v>
      </c>
      <c r="FAQ413" s="104" t="s">
        <v>266</v>
      </c>
      <c r="FAR413" s="104" t="s">
        <v>266</v>
      </c>
      <c r="FAS413" s="104" t="s">
        <v>266</v>
      </c>
      <c r="FAT413" s="104" t="s">
        <v>266</v>
      </c>
      <c r="FAU413" s="104" t="s">
        <v>266</v>
      </c>
      <c r="FAV413" s="104" t="s">
        <v>266</v>
      </c>
      <c r="FAW413" s="104" t="s">
        <v>266</v>
      </c>
      <c r="FAX413" s="104" t="s">
        <v>266</v>
      </c>
      <c r="FAY413" s="104" t="s">
        <v>266</v>
      </c>
      <c r="FAZ413" s="104" t="s">
        <v>266</v>
      </c>
      <c r="FBA413" s="104" t="s">
        <v>266</v>
      </c>
      <c r="FBB413" s="104" t="s">
        <v>266</v>
      </c>
      <c r="FBC413" s="104" t="s">
        <v>266</v>
      </c>
      <c r="FBD413" s="104" t="s">
        <v>266</v>
      </c>
      <c r="FBE413" s="104" t="s">
        <v>266</v>
      </c>
      <c r="FBF413" s="104" t="s">
        <v>266</v>
      </c>
      <c r="FBG413" s="104" t="s">
        <v>266</v>
      </c>
      <c r="FBH413" s="104" t="s">
        <v>266</v>
      </c>
      <c r="FBI413" s="104" t="s">
        <v>266</v>
      </c>
      <c r="FBJ413" s="104" t="s">
        <v>266</v>
      </c>
      <c r="FBK413" s="104" t="s">
        <v>266</v>
      </c>
      <c r="FBL413" s="104" t="s">
        <v>266</v>
      </c>
      <c r="FBM413" s="104" t="s">
        <v>266</v>
      </c>
      <c r="FBN413" s="104" t="s">
        <v>266</v>
      </c>
      <c r="FBO413" s="104" t="s">
        <v>266</v>
      </c>
      <c r="FBP413" s="104" t="s">
        <v>266</v>
      </c>
      <c r="FBQ413" s="104" t="s">
        <v>266</v>
      </c>
      <c r="FBR413" s="104" t="s">
        <v>266</v>
      </c>
      <c r="FBS413" s="104" t="s">
        <v>266</v>
      </c>
      <c r="FBT413" s="104" t="s">
        <v>266</v>
      </c>
      <c r="FBU413" s="104" t="s">
        <v>266</v>
      </c>
      <c r="FBV413" s="104" t="s">
        <v>266</v>
      </c>
      <c r="FBW413" s="104" t="s">
        <v>266</v>
      </c>
      <c r="FBX413" s="104" t="s">
        <v>266</v>
      </c>
      <c r="FBY413" s="104" t="s">
        <v>266</v>
      </c>
      <c r="FBZ413" s="104" t="s">
        <v>266</v>
      </c>
      <c r="FCA413" s="104" t="s">
        <v>266</v>
      </c>
      <c r="FCB413" s="104" t="s">
        <v>266</v>
      </c>
      <c r="FCC413" s="104" t="s">
        <v>266</v>
      </c>
      <c r="FCD413" s="104" t="s">
        <v>266</v>
      </c>
      <c r="FCE413" s="104" t="s">
        <v>266</v>
      </c>
      <c r="FCF413" s="104" t="s">
        <v>266</v>
      </c>
      <c r="FCG413" s="104" t="s">
        <v>266</v>
      </c>
      <c r="FCH413" s="104" t="s">
        <v>266</v>
      </c>
      <c r="FCI413" s="104" t="s">
        <v>266</v>
      </c>
      <c r="FCJ413" s="104" t="s">
        <v>266</v>
      </c>
      <c r="FCK413" s="104" t="s">
        <v>266</v>
      </c>
      <c r="FCL413" s="104" t="s">
        <v>266</v>
      </c>
      <c r="FCM413" s="104" t="s">
        <v>266</v>
      </c>
      <c r="FCN413" s="104" t="s">
        <v>266</v>
      </c>
      <c r="FCO413" s="104" t="s">
        <v>266</v>
      </c>
      <c r="FCP413" s="104" t="s">
        <v>266</v>
      </c>
      <c r="FCQ413" s="104" t="s">
        <v>266</v>
      </c>
      <c r="FCR413" s="104" t="s">
        <v>266</v>
      </c>
      <c r="FCS413" s="104" t="s">
        <v>266</v>
      </c>
      <c r="FCT413" s="104" t="s">
        <v>266</v>
      </c>
      <c r="FCU413" s="104" t="s">
        <v>266</v>
      </c>
      <c r="FCV413" s="104" t="s">
        <v>266</v>
      </c>
      <c r="FCW413" s="104" t="s">
        <v>266</v>
      </c>
      <c r="FCX413" s="104" t="s">
        <v>266</v>
      </c>
      <c r="FCY413" s="104" t="s">
        <v>266</v>
      </c>
      <c r="FCZ413" s="104" t="s">
        <v>266</v>
      </c>
      <c r="FDA413" s="104" t="s">
        <v>266</v>
      </c>
      <c r="FDB413" s="104" t="s">
        <v>266</v>
      </c>
      <c r="FDC413" s="104" t="s">
        <v>266</v>
      </c>
      <c r="FDD413" s="104" t="s">
        <v>266</v>
      </c>
      <c r="FDE413" s="104" t="s">
        <v>266</v>
      </c>
      <c r="FDF413" s="104" t="s">
        <v>266</v>
      </c>
      <c r="FDG413" s="104" t="s">
        <v>266</v>
      </c>
      <c r="FDH413" s="104" t="s">
        <v>266</v>
      </c>
      <c r="FDI413" s="104" t="s">
        <v>266</v>
      </c>
      <c r="FDJ413" s="104" t="s">
        <v>266</v>
      </c>
      <c r="FDK413" s="104" t="s">
        <v>266</v>
      </c>
      <c r="FDL413" s="104" t="s">
        <v>266</v>
      </c>
      <c r="FDM413" s="104" t="s">
        <v>266</v>
      </c>
      <c r="FDN413" s="104" t="s">
        <v>266</v>
      </c>
      <c r="FDO413" s="104" t="s">
        <v>266</v>
      </c>
      <c r="FDP413" s="104" t="s">
        <v>266</v>
      </c>
      <c r="FDQ413" s="104" t="s">
        <v>266</v>
      </c>
      <c r="FDR413" s="104" t="s">
        <v>266</v>
      </c>
      <c r="FDS413" s="104" t="s">
        <v>266</v>
      </c>
      <c r="FDT413" s="104" t="s">
        <v>266</v>
      </c>
      <c r="FDU413" s="104" t="s">
        <v>266</v>
      </c>
      <c r="FDV413" s="104" t="s">
        <v>266</v>
      </c>
      <c r="FDW413" s="104" t="s">
        <v>266</v>
      </c>
      <c r="FDX413" s="104" t="s">
        <v>266</v>
      </c>
      <c r="FDY413" s="104" t="s">
        <v>266</v>
      </c>
      <c r="FDZ413" s="104" t="s">
        <v>266</v>
      </c>
      <c r="FEA413" s="104" t="s">
        <v>266</v>
      </c>
      <c r="FEB413" s="104" t="s">
        <v>266</v>
      </c>
      <c r="FEC413" s="104" t="s">
        <v>266</v>
      </c>
      <c r="FED413" s="104" t="s">
        <v>266</v>
      </c>
      <c r="FEE413" s="104" t="s">
        <v>266</v>
      </c>
      <c r="FEF413" s="104" t="s">
        <v>266</v>
      </c>
      <c r="FEG413" s="104" t="s">
        <v>266</v>
      </c>
      <c r="FEH413" s="104" t="s">
        <v>266</v>
      </c>
      <c r="FEI413" s="104" t="s">
        <v>266</v>
      </c>
      <c r="FEJ413" s="104" t="s">
        <v>266</v>
      </c>
      <c r="FEK413" s="104" t="s">
        <v>266</v>
      </c>
      <c r="FEL413" s="104" t="s">
        <v>266</v>
      </c>
      <c r="FEM413" s="104" t="s">
        <v>266</v>
      </c>
      <c r="FEN413" s="104" t="s">
        <v>266</v>
      </c>
      <c r="FEO413" s="104" t="s">
        <v>266</v>
      </c>
      <c r="FEP413" s="104" t="s">
        <v>266</v>
      </c>
      <c r="FEQ413" s="104" t="s">
        <v>266</v>
      </c>
      <c r="FER413" s="104" t="s">
        <v>266</v>
      </c>
      <c r="FES413" s="104" t="s">
        <v>266</v>
      </c>
      <c r="FET413" s="104" t="s">
        <v>266</v>
      </c>
      <c r="FEU413" s="104" t="s">
        <v>266</v>
      </c>
      <c r="FEV413" s="104" t="s">
        <v>266</v>
      </c>
      <c r="FEW413" s="104" t="s">
        <v>266</v>
      </c>
      <c r="FEX413" s="104" t="s">
        <v>266</v>
      </c>
      <c r="FEY413" s="104" t="s">
        <v>266</v>
      </c>
      <c r="FEZ413" s="104" t="s">
        <v>266</v>
      </c>
      <c r="FFA413" s="104" t="s">
        <v>266</v>
      </c>
      <c r="FFB413" s="104" t="s">
        <v>266</v>
      </c>
      <c r="FFC413" s="104" t="s">
        <v>266</v>
      </c>
      <c r="FFD413" s="104" t="s">
        <v>266</v>
      </c>
      <c r="FFE413" s="104" t="s">
        <v>266</v>
      </c>
      <c r="FFF413" s="104" t="s">
        <v>266</v>
      </c>
      <c r="FFG413" s="104" t="s">
        <v>266</v>
      </c>
      <c r="FFH413" s="104" t="s">
        <v>266</v>
      </c>
      <c r="FFI413" s="104" t="s">
        <v>266</v>
      </c>
      <c r="FFJ413" s="104" t="s">
        <v>266</v>
      </c>
      <c r="FFK413" s="104" t="s">
        <v>266</v>
      </c>
      <c r="FFL413" s="104" t="s">
        <v>266</v>
      </c>
      <c r="FFM413" s="104" t="s">
        <v>266</v>
      </c>
      <c r="FFN413" s="104" t="s">
        <v>266</v>
      </c>
      <c r="FFO413" s="104" t="s">
        <v>266</v>
      </c>
      <c r="FFP413" s="104" t="s">
        <v>266</v>
      </c>
      <c r="FFQ413" s="104" t="s">
        <v>266</v>
      </c>
      <c r="FFR413" s="104" t="s">
        <v>266</v>
      </c>
      <c r="FFS413" s="104" t="s">
        <v>266</v>
      </c>
      <c r="FFT413" s="104" t="s">
        <v>266</v>
      </c>
      <c r="FFU413" s="104" t="s">
        <v>266</v>
      </c>
      <c r="FFV413" s="104" t="s">
        <v>266</v>
      </c>
      <c r="FFW413" s="104" t="s">
        <v>266</v>
      </c>
      <c r="FFX413" s="104" t="s">
        <v>266</v>
      </c>
      <c r="FFY413" s="104" t="s">
        <v>266</v>
      </c>
      <c r="FFZ413" s="104" t="s">
        <v>266</v>
      </c>
      <c r="FGA413" s="104" t="s">
        <v>266</v>
      </c>
      <c r="FGB413" s="104" t="s">
        <v>266</v>
      </c>
      <c r="FGC413" s="104" t="s">
        <v>266</v>
      </c>
      <c r="FGD413" s="104" t="s">
        <v>266</v>
      </c>
      <c r="FGE413" s="104" t="s">
        <v>266</v>
      </c>
      <c r="FGF413" s="104" t="s">
        <v>266</v>
      </c>
      <c r="FGG413" s="104" t="s">
        <v>266</v>
      </c>
      <c r="FGH413" s="104" t="s">
        <v>266</v>
      </c>
      <c r="FGI413" s="104" t="s">
        <v>266</v>
      </c>
      <c r="FGJ413" s="104" t="s">
        <v>266</v>
      </c>
      <c r="FGK413" s="104" t="s">
        <v>266</v>
      </c>
      <c r="FGL413" s="104" t="s">
        <v>266</v>
      </c>
      <c r="FGM413" s="104" t="s">
        <v>266</v>
      </c>
      <c r="FGN413" s="104" t="s">
        <v>266</v>
      </c>
      <c r="FGO413" s="104" t="s">
        <v>266</v>
      </c>
      <c r="FGP413" s="104" t="s">
        <v>266</v>
      </c>
      <c r="FGQ413" s="104" t="s">
        <v>266</v>
      </c>
      <c r="FGR413" s="104" t="s">
        <v>266</v>
      </c>
      <c r="FGS413" s="104" t="s">
        <v>266</v>
      </c>
      <c r="FGT413" s="104" t="s">
        <v>266</v>
      </c>
      <c r="FGU413" s="104" t="s">
        <v>266</v>
      </c>
      <c r="FGV413" s="104" t="s">
        <v>266</v>
      </c>
      <c r="FGW413" s="104" t="s">
        <v>266</v>
      </c>
      <c r="FGX413" s="104" t="s">
        <v>266</v>
      </c>
      <c r="FGY413" s="104" t="s">
        <v>266</v>
      </c>
      <c r="FGZ413" s="104" t="s">
        <v>266</v>
      </c>
      <c r="FHA413" s="104" t="s">
        <v>266</v>
      </c>
      <c r="FHB413" s="104" t="s">
        <v>266</v>
      </c>
      <c r="FHC413" s="104" t="s">
        <v>266</v>
      </c>
      <c r="FHD413" s="104" t="s">
        <v>266</v>
      </c>
      <c r="FHE413" s="104" t="s">
        <v>266</v>
      </c>
      <c r="FHF413" s="104" t="s">
        <v>266</v>
      </c>
      <c r="FHG413" s="104" t="s">
        <v>266</v>
      </c>
      <c r="FHH413" s="104" t="s">
        <v>266</v>
      </c>
      <c r="FHI413" s="104" t="s">
        <v>266</v>
      </c>
      <c r="FHJ413" s="104" t="s">
        <v>266</v>
      </c>
      <c r="FHK413" s="104" t="s">
        <v>266</v>
      </c>
      <c r="FHL413" s="104" t="s">
        <v>266</v>
      </c>
      <c r="FHM413" s="104" t="s">
        <v>266</v>
      </c>
      <c r="FHN413" s="104" t="s">
        <v>266</v>
      </c>
      <c r="FHO413" s="104" t="s">
        <v>266</v>
      </c>
      <c r="FHP413" s="104" t="s">
        <v>266</v>
      </c>
      <c r="FHQ413" s="104" t="s">
        <v>266</v>
      </c>
      <c r="FHR413" s="104" t="s">
        <v>266</v>
      </c>
      <c r="FHS413" s="104" t="s">
        <v>266</v>
      </c>
      <c r="FHT413" s="104" t="s">
        <v>266</v>
      </c>
      <c r="FHU413" s="104" t="s">
        <v>266</v>
      </c>
      <c r="FHV413" s="104" t="s">
        <v>266</v>
      </c>
      <c r="FHW413" s="104" t="s">
        <v>266</v>
      </c>
      <c r="FHX413" s="104" t="s">
        <v>266</v>
      </c>
      <c r="FHY413" s="104" t="s">
        <v>266</v>
      </c>
      <c r="FHZ413" s="104" t="s">
        <v>266</v>
      </c>
      <c r="FIA413" s="104" t="s">
        <v>266</v>
      </c>
      <c r="FIB413" s="104" t="s">
        <v>266</v>
      </c>
      <c r="FIC413" s="104" t="s">
        <v>266</v>
      </c>
      <c r="FID413" s="104" t="s">
        <v>266</v>
      </c>
      <c r="FIE413" s="104" t="s">
        <v>266</v>
      </c>
      <c r="FIF413" s="104" t="s">
        <v>266</v>
      </c>
      <c r="FIG413" s="104" t="s">
        <v>266</v>
      </c>
      <c r="FIH413" s="104" t="s">
        <v>266</v>
      </c>
      <c r="FII413" s="104" t="s">
        <v>266</v>
      </c>
      <c r="FIJ413" s="104" t="s">
        <v>266</v>
      </c>
      <c r="FIK413" s="104" t="s">
        <v>266</v>
      </c>
      <c r="FIL413" s="104" t="s">
        <v>266</v>
      </c>
      <c r="FIM413" s="104" t="s">
        <v>266</v>
      </c>
      <c r="FIN413" s="104" t="s">
        <v>266</v>
      </c>
      <c r="FIO413" s="104" t="s">
        <v>266</v>
      </c>
      <c r="FIP413" s="104" t="s">
        <v>266</v>
      </c>
      <c r="FIQ413" s="104" t="s">
        <v>266</v>
      </c>
      <c r="FIR413" s="104" t="s">
        <v>266</v>
      </c>
      <c r="FIS413" s="104" t="s">
        <v>266</v>
      </c>
      <c r="FIT413" s="104" t="s">
        <v>266</v>
      </c>
      <c r="FIU413" s="104" t="s">
        <v>266</v>
      </c>
      <c r="FIV413" s="104" t="s">
        <v>266</v>
      </c>
      <c r="FIW413" s="104" t="s">
        <v>266</v>
      </c>
      <c r="FIX413" s="104" t="s">
        <v>266</v>
      </c>
      <c r="FIY413" s="104" t="s">
        <v>266</v>
      </c>
      <c r="FIZ413" s="104" t="s">
        <v>266</v>
      </c>
      <c r="FJA413" s="104" t="s">
        <v>266</v>
      </c>
      <c r="FJB413" s="104" t="s">
        <v>266</v>
      </c>
      <c r="FJC413" s="104" t="s">
        <v>266</v>
      </c>
      <c r="FJD413" s="104" t="s">
        <v>266</v>
      </c>
      <c r="FJE413" s="104" t="s">
        <v>266</v>
      </c>
      <c r="FJF413" s="104" t="s">
        <v>266</v>
      </c>
      <c r="FJG413" s="104" t="s">
        <v>266</v>
      </c>
      <c r="FJH413" s="104" t="s">
        <v>266</v>
      </c>
      <c r="FJI413" s="104" t="s">
        <v>266</v>
      </c>
      <c r="FJJ413" s="104" t="s">
        <v>266</v>
      </c>
      <c r="FJK413" s="104" t="s">
        <v>266</v>
      </c>
      <c r="FJL413" s="104" t="s">
        <v>266</v>
      </c>
      <c r="FJM413" s="104" t="s">
        <v>266</v>
      </c>
      <c r="FJN413" s="104" t="s">
        <v>266</v>
      </c>
      <c r="FJO413" s="104" t="s">
        <v>266</v>
      </c>
      <c r="FJP413" s="104" t="s">
        <v>266</v>
      </c>
      <c r="FJQ413" s="104" t="s">
        <v>266</v>
      </c>
      <c r="FJR413" s="104" t="s">
        <v>266</v>
      </c>
      <c r="FJS413" s="104" t="s">
        <v>266</v>
      </c>
      <c r="FJT413" s="104" t="s">
        <v>266</v>
      </c>
      <c r="FJU413" s="104" t="s">
        <v>266</v>
      </c>
      <c r="FJV413" s="104" t="s">
        <v>266</v>
      </c>
      <c r="FJW413" s="104" t="s">
        <v>266</v>
      </c>
      <c r="FJX413" s="104" t="s">
        <v>266</v>
      </c>
      <c r="FJY413" s="104" t="s">
        <v>266</v>
      </c>
      <c r="FJZ413" s="104" t="s">
        <v>266</v>
      </c>
      <c r="FKA413" s="104" t="s">
        <v>266</v>
      </c>
      <c r="FKB413" s="104" t="s">
        <v>266</v>
      </c>
      <c r="FKC413" s="104" t="s">
        <v>266</v>
      </c>
      <c r="FKD413" s="104" t="s">
        <v>266</v>
      </c>
      <c r="FKE413" s="104" t="s">
        <v>266</v>
      </c>
      <c r="FKF413" s="104" t="s">
        <v>266</v>
      </c>
      <c r="FKG413" s="104" t="s">
        <v>266</v>
      </c>
      <c r="FKH413" s="104" t="s">
        <v>266</v>
      </c>
      <c r="FKI413" s="104" t="s">
        <v>266</v>
      </c>
      <c r="FKJ413" s="104" t="s">
        <v>266</v>
      </c>
      <c r="FKK413" s="104" t="s">
        <v>266</v>
      </c>
      <c r="FKL413" s="104" t="s">
        <v>266</v>
      </c>
      <c r="FKM413" s="104" t="s">
        <v>266</v>
      </c>
      <c r="FKN413" s="104" t="s">
        <v>266</v>
      </c>
      <c r="FKO413" s="104" t="s">
        <v>266</v>
      </c>
      <c r="FKP413" s="104" t="s">
        <v>266</v>
      </c>
      <c r="FKQ413" s="104" t="s">
        <v>266</v>
      </c>
      <c r="FKR413" s="104" t="s">
        <v>266</v>
      </c>
      <c r="FKS413" s="104" t="s">
        <v>266</v>
      </c>
      <c r="FKT413" s="104" t="s">
        <v>266</v>
      </c>
      <c r="FKU413" s="104" t="s">
        <v>266</v>
      </c>
      <c r="FKV413" s="104" t="s">
        <v>266</v>
      </c>
      <c r="FKW413" s="104" t="s">
        <v>266</v>
      </c>
      <c r="FKX413" s="104" t="s">
        <v>266</v>
      </c>
      <c r="FKY413" s="104" t="s">
        <v>266</v>
      </c>
      <c r="FKZ413" s="104" t="s">
        <v>266</v>
      </c>
      <c r="FLA413" s="104" t="s">
        <v>266</v>
      </c>
      <c r="FLB413" s="104" t="s">
        <v>266</v>
      </c>
      <c r="FLC413" s="104" t="s">
        <v>266</v>
      </c>
      <c r="FLD413" s="104" t="s">
        <v>266</v>
      </c>
      <c r="FLE413" s="104" t="s">
        <v>266</v>
      </c>
      <c r="FLF413" s="104" t="s">
        <v>266</v>
      </c>
      <c r="FLG413" s="104" t="s">
        <v>266</v>
      </c>
      <c r="FLH413" s="104" t="s">
        <v>266</v>
      </c>
      <c r="FLI413" s="104" t="s">
        <v>266</v>
      </c>
      <c r="FLJ413" s="104" t="s">
        <v>266</v>
      </c>
      <c r="FLK413" s="104" t="s">
        <v>266</v>
      </c>
      <c r="FLL413" s="104" t="s">
        <v>266</v>
      </c>
      <c r="FLM413" s="104" t="s">
        <v>266</v>
      </c>
      <c r="FLN413" s="104" t="s">
        <v>266</v>
      </c>
      <c r="FLO413" s="104" t="s">
        <v>266</v>
      </c>
      <c r="FLP413" s="104" t="s">
        <v>266</v>
      </c>
      <c r="FLQ413" s="104" t="s">
        <v>266</v>
      </c>
      <c r="FLR413" s="104" t="s">
        <v>266</v>
      </c>
      <c r="FLS413" s="104" t="s">
        <v>266</v>
      </c>
      <c r="FLT413" s="104" t="s">
        <v>266</v>
      </c>
      <c r="FLU413" s="104" t="s">
        <v>266</v>
      </c>
      <c r="FLV413" s="104" t="s">
        <v>266</v>
      </c>
      <c r="FLW413" s="104" t="s">
        <v>266</v>
      </c>
      <c r="FLX413" s="104" t="s">
        <v>266</v>
      </c>
      <c r="FLY413" s="104" t="s">
        <v>266</v>
      </c>
      <c r="FLZ413" s="104" t="s">
        <v>266</v>
      </c>
      <c r="FMA413" s="104" t="s">
        <v>266</v>
      </c>
      <c r="FMB413" s="104" t="s">
        <v>266</v>
      </c>
      <c r="FMC413" s="104" t="s">
        <v>266</v>
      </c>
      <c r="FMD413" s="104" t="s">
        <v>266</v>
      </c>
      <c r="FME413" s="104" t="s">
        <v>266</v>
      </c>
      <c r="FMF413" s="104" t="s">
        <v>266</v>
      </c>
      <c r="FMG413" s="104" t="s">
        <v>266</v>
      </c>
      <c r="FMH413" s="104" t="s">
        <v>266</v>
      </c>
      <c r="FMI413" s="104" t="s">
        <v>266</v>
      </c>
      <c r="FMJ413" s="104" t="s">
        <v>266</v>
      </c>
      <c r="FMK413" s="104" t="s">
        <v>266</v>
      </c>
      <c r="FML413" s="104" t="s">
        <v>266</v>
      </c>
      <c r="FMM413" s="104" t="s">
        <v>266</v>
      </c>
      <c r="FMN413" s="104" t="s">
        <v>266</v>
      </c>
      <c r="FMO413" s="104" t="s">
        <v>266</v>
      </c>
      <c r="FMP413" s="104" t="s">
        <v>266</v>
      </c>
      <c r="FMQ413" s="104" t="s">
        <v>266</v>
      </c>
      <c r="FMR413" s="104" t="s">
        <v>266</v>
      </c>
      <c r="FMS413" s="104" t="s">
        <v>266</v>
      </c>
      <c r="FMT413" s="104" t="s">
        <v>266</v>
      </c>
      <c r="FMU413" s="104" t="s">
        <v>266</v>
      </c>
      <c r="FMV413" s="104" t="s">
        <v>266</v>
      </c>
      <c r="FMW413" s="104" t="s">
        <v>266</v>
      </c>
      <c r="FMX413" s="104" t="s">
        <v>266</v>
      </c>
      <c r="FMY413" s="104" t="s">
        <v>266</v>
      </c>
      <c r="FMZ413" s="104" t="s">
        <v>266</v>
      </c>
      <c r="FNA413" s="104" t="s">
        <v>266</v>
      </c>
      <c r="FNB413" s="104" t="s">
        <v>266</v>
      </c>
      <c r="FNC413" s="104" t="s">
        <v>266</v>
      </c>
      <c r="FND413" s="104" t="s">
        <v>266</v>
      </c>
      <c r="FNE413" s="104" t="s">
        <v>266</v>
      </c>
      <c r="FNF413" s="104" t="s">
        <v>266</v>
      </c>
      <c r="FNG413" s="104" t="s">
        <v>266</v>
      </c>
      <c r="FNH413" s="104" t="s">
        <v>266</v>
      </c>
      <c r="FNI413" s="104" t="s">
        <v>266</v>
      </c>
      <c r="FNJ413" s="104" t="s">
        <v>266</v>
      </c>
      <c r="FNK413" s="104" t="s">
        <v>266</v>
      </c>
      <c r="FNL413" s="104" t="s">
        <v>266</v>
      </c>
      <c r="FNM413" s="104" t="s">
        <v>266</v>
      </c>
      <c r="FNN413" s="104" t="s">
        <v>266</v>
      </c>
      <c r="FNO413" s="104" t="s">
        <v>266</v>
      </c>
      <c r="FNP413" s="104" t="s">
        <v>266</v>
      </c>
      <c r="FNQ413" s="104" t="s">
        <v>266</v>
      </c>
      <c r="FNR413" s="104" t="s">
        <v>266</v>
      </c>
      <c r="FNS413" s="104" t="s">
        <v>266</v>
      </c>
      <c r="FNT413" s="104" t="s">
        <v>266</v>
      </c>
      <c r="FNU413" s="104" t="s">
        <v>266</v>
      </c>
      <c r="FNV413" s="104" t="s">
        <v>266</v>
      </c>
      <c r="FNW413" s="104" t="s">
        <v>266</v>
      </c>
      <c r="FNX413" s="104" t="s">
        <v>266</v>
      </c>
      <c r="FNY413" s="104" t="s">
        <v>266</v>
      </c>
      <c r="FNZ413" s="104" t="s">
        <v>266</v>
      </c>
      <c r="FOA413" s="104" t="s">
        <v>266</v>
      </c>
      <c r="FOB413" s="104" t="s">
        <v>266</v>
      </c>
      <c r="FOC413" s="104" t="s">
        <v>266</v>
      </c>
      <c r="FOD413" s="104" t="s">
        <v>266</v>
      </c>
      <c r="FOE413" s="104" t="s">
        <v>266</v>
      </c>
      <c r="FOF413" s="104" t="s">
        <v>266</v>
      </c>
      <c r="FOG413" s="104" t="s">
        <v>266</v>
      </c>
      <c r="FOH413" s="104" t="s">
        <v>266</v>
      </c>
      <c r="FOI413" s="104" t="s">
        <v>266</v>
      </c>
      <c r="FOJ413" s="104" t="s">
        <v>266</v>
      </c>
      <c r="FOK413" s="104" t="s">
        <v>266</v>
      </c>
      <c r="FOL413" s="104" t="s">
        <v>266</v>
      </c>
      <c r="FOM413" s="104" t="s">
        <v>266</v>
      </c>
      <c r="FON413" s="104" t="s">
        <v>266</v>
      </c>
      <c r="FOO413" s="104" t="s">
        <v>266</v>
      </c>
      <c r="FOP413" s="104" t="s">
        <v>266</v>
      </c>
      <c r="FOQ413" s="104" t="s">
        <v>266</v>
      </c>
      <c r="FOR413" s="104" t="s">
        <v>266</v>
      </c>
      <c r="FOS413" s="104" t="s">
        <v>266</v>
      </c>
      <c r="FOT413" s="104" t="s">
        <v>266</v>
      </c>
      <c r="FOU413" s="104" t="s">
        <v>266</v>
      </c>
      <c r="FOV413" s="104" t="s">
        <v>266</v>
      </c>
      <c r="FOW413" s="104" t="s">
        <v>266</v>
      </c>
      <c r="FOX413" s="104" t="s">
        <v>266</v>
      </c>
      <c r="FOY413" s="104" t="s">
        <v>266</v>
      </c>
      <c r="FOZ413" s="104" t="s">
        <v>266</v>
      </c>
      <c r="FPA413" s="104" t="s">
        <v>266</v>
      </c>
      <c r="FPB413" s="104" t="s">
        <v>266</v>
      </c>
      <c r="FPC413" s="104" t="s">
        <v>266</v>
      </c>
      <c r="FPD413" s="104" t="s">
        <v>266</v>
      </c>
      <c r="FPE413" s="104" t="s">
        <v>266</v>
      </c>
      <c r="FPF413" s="104" t="s">
        <v>266</v>
      </c>
      <c r="FPG413" s="104" t="s">
        <v>266</v>
      </c>
      <c r="FPH413" s="104" t="s">
        <v>266</v>
      </c>
      <c r="FPI413" s="104" t="s">
        <v>266</v>
      </c>
      <c r="FPJ413" s="104" t="s">
        <v>266</v>
      </c>
      <c r="FPK413" s="104" t="s">
        <v>266</v>
      </c>
      <c r="FPL413" s="104" t="s">
        <v>266</v>
      </c>
      <c r="FPM413" s="104" t="s">
        <v>266</v>
      </c>
      <c r="FPN413" s="104" t="s">
        <v>266</v>
      </c>
      <c r="FPO413" s="104" t="s">
        <v>266</v>
      </c>
      <c r="FPP413" s="104" t="s">
        <v>266</v>
      </c>
      <c r="FPQ413" s="104" t="s">
        <v>266</v>
      </c>
      <c r="FPR413" s="104" t="s">
        <v>266</v>
      </c>
      <c r="FPS413" s="104" t="s">
        <v>266</v>
      </c>
      <c r="FPT413" s="104" t="s">
        <v>266</v>
      </c>
      <c r="FPU413" s="104" t="s">
        <v>266</v>
      </c>
      <c r="FPV413" s="104" t="s">
        <v>266</v>
      </c>
      <c r="FPW413" s="104" t="s">
        <v>266</v>
      </c>
      <c r="FPX413" s="104" t="s">
        <v>266</v>
      </c>
      <c r="FPY413" s="104" t="s">
        <v>266</v>
      </c>
      <c r="FPZ413" s="104" t="s">
        <v>266</v>
      </c>
      <c r="FQA413" s="104" t="s">
        <v>266</v>
      </c>
      <c r="FQB413" s="104" t="s">
        <v>266</v>
      </c>
      <c r="FQC413" s="104" t="s">
        <v>266</v>
      </c>
      <c r="FQD413" s="104" t="s">
        <v>266</v>
      </c>
      <c r="FQE413" s="104" t="s">
        <v>266</v>
      </c>
      <c r="FQF413" s="104" t="s">
        <v>266</v>
      </c>
      <c r="FQG413" s="104" t="s">
        <v>266</v>
      </c>
      <c r="FQH413" s="104" t="s">
        <v>266</v>
      </c>
      <c r="FQI413" s="104" t="s">
        <v>266</v>
      </c>
      <c r="FQJ413" s="104" t="s">
        <v>266</v>
      </c>
      <c r="FQK413" s="104" t="s">
        <v>266</v>
      </c>
      <c r="FQL413" s="104" t="s">
        <v>266</v>
      </c>
      <c r="FQM413" s="104" t="s">
        <v>266</v>
      </c>
      <c r="FQN413" s="104" t="s">
        <v>266</v>
      </c>
      <c r="FQO413" s="104" t="s">
        <v>266</v>
      </c>
      <c r="FQP413" s="104" t="s">
        <v>266</v>
      </c>
      <c r="FQQ413" s="104" t="s">
        <v>266</v>
      </c>
      <c r="FQR413" s="104" t="s">
        <v>266</v>
      </c>
      <c r="FQS413" s="104" t="s">
        <v>266</v>
      </c>
      <c r="FQT413" s="104" t="s">
        <v>266</v>
      </c>
      <c r="FQU413" s="104" t="s">
        <v>266</v>
      </c>
      <c r="FQV413" s="104" t="s">
        <v>266</v>
      </c>
      <c r="FQW413" s="104" t="s">
        <v>266</v>
      </c>
      <c r="FQX413" s="104" t="s">
        <v>266</v>
      </c>
      <c r="FQY413" s="104" t="s">
        <v>266</v>
      </c>
      <c r="FQZ413" s="104" t="s">
        <v>266</v>
      </c>
      <c r="FRA413" s="104" t="s">
        <v>266</v>
      </c>
      <c r="FRB413" s="104" t="s">
        <v>266</v>
      </c>
      <c r="FRC413" s="104" t="s">
        <v>266</v>
      </c>
      <c r="FRD413" s="104" t="s">
        <v>266</v>
      </c>
      <c r="FRE413" s="104" t="s">
        <v>266</v>
      </c>
      <c r="FRF413" s="104" t="s">
        <v>266</v>
      </c>
      <c r="FRG413" s="104" t="s">
        <v>266</v>
      </c>
      <c r="FRH413" s="104" t="s">
        <v>266</v>
      </c>
      <c r="FRI413" s="104" t="s">
        <v>266</v>
      </c>
      <c r="FRJ413" s="104" t="s">
        <v>266</v>
      </c>
      <c r="FRK413" s="104" t="s">
        <v>266</v>
      </c>
      <c r="FRL413" s="104" t="s">
        <v>266</v>
      </c>
      <c r="FRM413" s="104" t="s">
        <v>266</v>
      </c>
      <c r="FRN413" s="104" t="s">
        <v>266</v>
      </c>
      <c r="FRO413" s="104" t="s">
        <v>266</v>
      </c>
      <c r="FRP413" s="104" t="s">
        <v>266</v>
      </c>
      <c r="FRQ413" s="104" t="s">
        <v>266</v>
      </c>
      <c r="FRR413" s="104" t="s">
        <v>266</v>
      </c>
      <c r="FRS413" s="104" t="s">
        <v>266</v>
      </c>
      <c r="FRT413" s="104" t="s">
        <v>266</v>
      </c>
      <c r="FRU413" s="104" t="s">
        <v>266</v>
      </c>
      <c r="FRV413" s="104" t="s">
        <v>266</v>
      </c>
      <c r="FRW413" s="104" t="s">
        <v>266</v>
      </c>
      <c r="FRX413" s="104" t="s">
        <v>266</v>
      </c>
      <c r="FRY413" s="104" t="s">
        <v>266</v>
      </c>
      <c r="FRZ413" s="104" t="s">
        <v>266</v>
      </c>
      <c r="FSA413" s="104" t="s">
        <v>266</v>
      </c>
      <c r="FSB413" s="104" t="s">
        <v>266</v>
      </c>
      <c r="FSC413" s="104" t="s">
        <v>266</v>
      </c>
      <c r="FSD413" s="104" t="s">
        <v>266</v>
      </c>
      <c r="FSE413" s="104" t="s">
        <v>266</v>
      </c>
      <c r="FSF413" s="104" t="s">
        <v>266</v>
      </c>
      <c r="FSG413" s="104" t="s">
        <v>266</v>
      </c>
      <c r="FSH413" s="104" t="s">
        <v>266</v>
      </c>
      <c r="FSI413" s="104" t="s">
        <v>266</v>
      </c>
      <c r="FSJ413" s="104" t="s">
        <v>266</v>
      </c>
      <c r="FSK413" s="104" t="s">
        <v>266</v>
      </c>
      <c r="FSL413" s="104" t="s">
        <v>266</v>
      </c>
      <c r="FSM413" s="104" t="s">
        <v>266</v>
      </c>
      <c r="FSN413" s="104" t="s">
        <v>266</v>
      </c>
      <c r="FSO413" s="104" t="s">
        <v>266</v>
      </c>
      <c r="FSP413" s="104" t="s">
        <v>266</v>
      </c>
      <c r="FSQ413" s="104" t="s">
        <v>266</v>
      </c>
      <c r="FSR413" s="104" t="s">
        <v>266</v>
      </c>
      <c r="FSS413" s="104" t="s">
        <v>266</v>
      </c>
      <c r="FST413" s="104" t="s">
        <v>266</v>
      </c>
      <c r="FSU413" s="104" t="s">
        <v>266</v>
      </c>
      <c r="FSV413" s="104" t="s">
        <v>266</v>
      </c>
      <c r="FSW413" s="104" t="s">
        <v>266</v>
      </c>
      <c r="FSX413" s="104" t="s">
        <v>266</v>
      </c>
      <c r="FSY413" s="104" t="s">
        <v>266</v>
      </c>
      <c r="FSZ413" s="104" t="s">
        <v>266</v>
      </c>
      <c r="FTA413" s="104" t="s">
        <v>266</v>
      </c>
      <c r="FTB413" s="104" t="s">
        <v>266</v>
      </c>
      <c r="FTC413" s="104" t="s">
        <v>266</v>
      </c>
      <c r="FTD413" s="104" t="s">
        <v>266</v>
      </c>
      <c r="FTE413" s="104" t="s">
        <v>266</v>
      </c>
      <c r="FTF413" s="104" t="s">
        <v>266</v>
      </c>
      <c r="FTG413" s="104" t="s">
        <v>266</v>
      </c>
      <c r="FTH413" s="104" t="s">
        <v>266</v>
      </c>
      <c r="FTI413" s="104" t="s">
        <v>266</v>
      </c>
      <c r="FTJ413" s="104" t="s">
        <v>266</v>
      </c>
      <c r="FTK413" s="104" t="s">
        <v>266</v>
      </c>
      <c r="FTL413" s="104" t="s">
        <v>266</v>
      </c>
      <c r="FTM413" s="104" t="s">
        <v>266</v>
      </c>
      <c r="FTN413" s="104" t="s">
        <v>266</v>
      </c>
      <c r="FTO413" s="104" t="s">
        <v>266</v>
      </c>
      <c r="FTP413" s="104" t="s">
        <v>266</v>
      </c>
      <c r="FTQ413" s="104" t="s">
        <v>266</v>
      </c>
      <c r="FTR413" s="104" t="s">
        <v>266</v>
      </c>
      <c r="FTS413" s="104" t="s">
        <v>266</v>
      </c>
      <c r="FTT413" s="104" t="s">
        <v>266</v>
      </c>
      <c r="FTU413" s="104" t="s">
        <v>266</v>
      </c>
      <c r="FTV413" s="104" t="s">
        <v>266</v>
      </c>
      <c r="FTW413" s="104" t="s">
        <v>266</v>
      </c>
      <c r="FTX413" s="104" t="s">
        <v>266</v>
      </c>
      <c r="FTY413" s="104" t="s">
        <v>266</v>
      </c>
      <c r="FTZ413" s="104" t="s">
        <v>266</v>
      </c>
      <c r="FUA413" s="104" t="s">
        <v>266</v>
      </c>
      <c r="FUB413" s="104" t="s">
        <v>266</v>
      </c>
      <c r="FUC413" s="104" t="s">
        <v>266</v>
      </c>
      <c r="FUD413" s="104" t="s">
        <v>266</v>
      </c>
      <c r="FUE413" s="104" t="s">
        <v>266</v>
      </c>
      <c r="FUF413" s="104" t="s">
        <v>266</v>
      </c>
      <c r="FUG413" s="104" t="s">
        <v>266</v>
      </c>
      <c r="FUH413" s="104" t="s">
        <v>266</v>
      </c>
      <c r="FUI413" s="104" t="s">
        <v>266</v>
      </c>
      <c r="FUJ413" s="104" t="s">
        <v>266</v>
      </c>
      <c r="FUK413" s="104" t="s">
        <v>266</v>
      </c>
      <c r="FUL413" s="104" t="s">
        <v>266</v>
      </c>
      <c r="FUM413" s="104" t="s">
        <v>266</v>
      </c>
      <c r="FUN413" s="104" t="s">
        <v>266</v>
      </c>
      <c r="FUO413" s="104" t="s">
        <v>266</v>
      </c>
      <c r="FUP413" s="104" t="s">
        <v>266</v>
      </c>
      <c r="FUQ413" s="104" t="s">
        <v>266</v>
      </c>
      <c r="FUR413" s="104" t="s">
        <v>266</v>
      </c>
      <c r="FUS413" s="104" t="s">
        <v>266</v>
      </c>
      <c r="FUT413" s="104" t="s">
        <v>266</v>
      </c>
      <c r="FUU413" s="104" t="s">
        <v>266</v>
      </c>
      <c r="FUV413" s="104" t="s">
        <v>266</v>
      </c>
      <c r="FUW413" s="104" t="s">
        <v>266</v>
      </c>
      <c r="FUX413" s="104" t="s">
        <v>266</v>
      </c>
      <c r="FUY413" s="104" t="s">
        <v>266</v>
      </c>
      <c r="FUZ413" s="104" t="s">
        <v>266</v>
      </c>
      <c r="FVA413" s="104" t="s">
        <v>266</v>
      </c>
      <c r="FVB413" s="104" t="s">
        <v>266</v>
      </c>
      <c r="FVC413" s="104" t="s">
        <v>266</v>
      </c>
      <c r="FVD413" s="104" t="s">
        <v>266</v>
      </c>
      <c r="FVE413" s="104" t="s">
        <v>266</v>
      </c>
      <c r="FVF413" s="104" t="s">
        <v>266</v>
      </c>
      <c r="FVG413" s="104" t="s">
        <v>266</v>
      </c>
      <c r="FVH413" s="104" t="s">
        <v>266</v>
      </c>
      <c r="FVI413" s="104" t="s">
        <v>266</v>
      </c>
      <c r="FVJ413" s="104" t="s">
        <v>266</v>
      </c>
      <c r="FVK413" s="104" t="s">
        <v>266</v>
      </c>
      <c r="FVL413" s="104" t="s">
        <v>266</v>
      </c>
      <c r="FVM413" s="104" t="s">
        <v>266</v>
      </c>
      <c r="FVN413" s="104" t="s">
        <v>266</v>
      </c>
      <c r="FVO413" s="104" t="s">
        <v>266</v>
      </c>
      <c r="FVP413" s="104" t="s">
        <v>266</v>
      </c>
      <c r="FVQ413" s="104" t="s">
        <v>266</v>
      </c>
      <c r="FVR413" s="104" t="s">
        <v>266</v>
      </c>
      <c r="FVS413" s="104" t="s">
        <v>266</v>
      </c>
      <c r="FVT413" s="104" t="s">
        <v>266</v>
      </c>
      <c r="FVU413" s="104" t="s">
        <v>266</v>
      </c>
      <c r="FVV413" s="104" t="s">
        <v>266</v>
      </c>
      <c r="FVW413" s="104" t="s">
        <v>266</v>
      </c>
      <c r="FVX413" s="104" t="s">
        <v>266</v>
      </c>
      <c r="FVY413" s="104" t="s">
        <v>266</v>
      </c>
      <c r="FVZ413" s="104" t="s">
        <v>266</v>
      </c>
      <c r="FWA413" s="104" t="s">
        <v>266</v>
      </c>
      <c r="FWB413" s="104" t="s">
        <v>266</v>
      </c>
      <c r="FWC413" s="104" t="s">
        <v>266</v>
      </c>
      <c r="FWD413" s="104" t="s">
        <v>266</v>
      </c>
      <c r="FWE413" s="104" t="s">
        <v>266</v>
      </c>
      <c r="FWF413" s="104" t="s">
        <v>266</v>
      </c>
      <c r="FWG413" s="104" t="s">
        <v>266</v>
      </c>
      <c r="FWH413" s="104" t="s">
        <v>266</v>
      </c>
      <c r="FWI413" s="104" t="s">
        <v>266</v>
      </c>
      <c r="FWJ413" s="104" t="s">
        <v>266</v>
      </c>
      <c r="FWK413" s="104" t="s">
        <v>266</v>
      </c>
      <c r="FWL413" s="104" t="s">
        <v>266</v>
      </c>
      <c r="FWM413" s="104" t="s">
        <v>266</v>
      </c>
      <c r="FWN413" s="104" t="s">
        <v>266</v>
      </c>
      <c r="FWO413" s="104" t="s">
        <v>266</v>
      </c>
      <c r="FWP413" s="104" t="s">
        <v>266</v>
      </c>
      <c r="FWQ413" s="104" t="s">
        <v>266</v>
      </c>
      <c r="FWR413" s="104" t="s">
        <v>266</v>
      </c>
      <c r="FWS413" s="104" t="s">
        <v>266</v>
      </c>
      <c r="FWT413" s="104" t="s">
        <v>266</v>
      </c>
      <c r="FWU413" s="104" t="s">
        <v>266</v>
      </c>
      <c r="FWV413" s="104" t="s">
        <v>266</v>
      </c>
      <c r="FWW413" s="104" t="s">
        <v>266</v>
      </c>
      <c r="FWX413" s="104" t="s">
        <v>266</v>
      </c>
      <c r="FWY413" s="104" t="s">
        <v>266</v>
      </c>
      <c r="FWZ413" s="104" t="s">
        <v>266</v>
      </c>
      <c r="FXA413" s="104" t="s">
        <v>266</v>
      </c>
      <c r="FXB413" s="104" t="s">
        <v>266</v>
      </c>
      <c r="FXC413" s="104" t="s">
        <v>266</v>
      </c>
      <c r="FXD413" s="104" t="s">
        <v>266</v>
      </c>
      <c r="FXE413" s="104" t="s">
        <v>266</v>
      </c>
      <c r="FXF413" s="104" t="s">
        <v>266</v>
      </c>
      <c r="FXG413" s="104" t="s">
        <v>266</v>
      </c>
      <c r="FXH413" s="104" t="s">
        <v>266</v>
      </c>
      <c r="FXI413" s="104" t="s">
        <v>266</v>
      </c>
      <c r="FXJ413" s="104" t="s">
        <v>266</v>
      </c>
      <c r="FXK413" s="104" t="s">
        <v>266</v>
      </c>
      <c r="FXL413" s="104" t="s">
        <v>266</v>
      </c>
      <c r="FXM413" s="104" t="s">
        <v>266</v>
      </c>
      <c r="FXN413" s="104" t="s">
        <v>266</v>
      </c>
      <c r="FXO413" s="104" t="s">
        <v>266</v>
      </c>
      <c r="FXP413" s="104" t="s">
        <v>266</v>
      </c>
      <c r="FXQ413" s="104" t="s">
        <v>266</v>
      </c>
      <c r="FXR413" s="104" t="s">
        <v>266</v>
      </c>
      <c r="FXS413" s="104" t="s">
        <v>266</v>
      </c>
      <c r="FXT413" s="104" t="s">
        <v>266</v>
      </c>
      <c r="FXU413" s="104" t="s">
        <v>266</v>
      </c>
      <c r="FXV413" s="104" t="s">
        <v>266</v>
      </c>
      <c r="FXW413" s="104" t="s">
        <v>266</v>
      </c>
      <c r="FXX413" s="104" t="s">
        <v>266</v>
      </c>
      <c r="FXY413" s="104" t="s">
        <v>266</v>
      </c>
      <c r="FXZ413" s="104" t="s">
        <v>266</v>
      </c>
      <c r="FYA413" s="104" t="s">
        <v>266</v>
      </c>
      <c r="FYB413" s="104" t="s">
        <v>266</v>
      </c>
      <c r="FYC413" s="104" t="s">
        <v>266</v>
      </c>
      <c r="FYD413" s="104" t="s">
        <v>266</v>
      </c>
      <c r="FYE413" s="104" t="s">
        <v>266</v>
      </c>
      <c r="FYF413" s="104" t="s">
        <v>266</v>
      </c>
      <c r="FYG413" s="104" t="s">
        <v>266</v>
      </c>
      <c r="FYH413" s="104" t="s">
        <v>266</v>
      </c>
      <c r="FYI413" s="104" t="s">
        <v>266</v>
      </c>
      <c r="FYJ413" s="104" t="s">
        <v>266</v>
      </c>
      <c r="FYK413" s="104" t="s">
        <v>266</v>
      </c>
      <c r="FYL413" s="104" t="s">
        <v>266</v>
      </c>
      <c r="FYM413" s="104" t="s">
        <v>266</v>
      </c>
      <c r="FYN413" s="104" t="s">
        <v>266</v>
      </c>
      <c r="FYO413" s="104" t="s">
        <v>266</v>
      </c>
      <c r="FYP413" s="104" t="s">
        <v>266</v>
      </c>
      <c r="FYQ413" s="104" t="s">
        <v>266</v>
      </c>
      <c r="FYR413" s="104" t="s">
        <v>266</v>
      </c>
      <c r="FYS413" s="104" t="s">
        <v>266</v>
      </c>
      <c r="FYT413" s="104" t="s">
        <v>266</v>
      </c>
      <c r="FYU413" s="104" t="s">
        <v>266</v>
      </c>
      <c r="FYV413" s="104" t="s">
        <v>266</v>
      </c>
      <c r="FYW413" s="104" t="s">
        <v>266</v>
      </c>
      <c r="FYX413" s="104" t="s">
        <v>266</v>
      </c>
      <c r="FYY413" s="104" t="s">
        <v>266</v>
      </c>
      <c r="FYZ413" s="104" t="s">
        <v>266</v>
      </c>
      <c r="FZA413" s="104" t="s">
        <v>266</v>
      </c>
      <c r="FZB413" s="104" t="s">
        <v>266</v>
      </c>
      <c r="FZC413" s="104" t="s">
        <v>266</v>
      </c>
      <c r="FZD413" s="104" t="s">
        <v>266</v>
      </c>
      <c r="FZE413" s="104" t="s">
        <v>266</v>
      </c>
      <c r="FZF413" s="104" t="s">
        <v>266</v>
      </c>
      <c r="FZG413" s="104" t="s">
        <v>266</v>
      </c>
      <c r="FZH413" s="104" t="s">
        <v>266</v>
      </c>
      <c r="FZI413" s="104" t="s">
        <v>266</v>
      </c>
      <c r="FZJ413" s="104" t="s">
        <v>266</v>
      </c>
      <c r="FZK413" s="104" t="s">
        <v>266</v>
      </c>
      <c r="FZL413" s="104" t="s">
        <v>266</v>
      </c>
      <c r="FZM413" s="104" t="s">
        <v>266</v>
      </c>
      <c r="FZN413" s="104" t="s">
        <v>266</v>
      </c>
      <c r="FZO413" s="104" t="s">
        <v>266</v>
      </c>
      <c r="FZP413" s="104" t="s">
        <v>266</v>
      </c>
      <c r="FZQ413" s="104" t="s">
        <v>266</v>
      </c>
      <c r="FZR413" s="104" t="s">
        <v>266</v>
      </c>
      <c r="FZS413" s="104" t="s">
        <v>266</v>
      </c>
      <c r="FZT413" s="104" t="s">
        <v>266</v>
      </c>
      <c r="FZU413" s="104" t="s">
        <v>266</v>
      </c>
      <c r="FZV413" s="104" t="s">
        <v>266</v>
      </c>
      <c r="FZW413" s="104" t="s">
        <v>266</v>
      </c>
      <c r="FZX413" s="104" t="s">
        <v>266</v>
      </c>
      <c r="FZY413" s="104" t="s">
        <v>266</v>
      </c>
      <c r="FZZ413" s="104" t="s">
        <v>266</v>
      </c>
      <c r="GAA413" s="104" t="s">
        <v>266</v>
      </c>
      <c r="GAB413" s="104" t="s">
        <v>266</v>
      </c>
      <c r="GAC413" s="104" t="s">
        <v>266</v>
      </c>
      <c r="GAD413" s="104" t="s">
        <v>266</v>
      </c>
      <c r="GAE413" s="104" t="s">
        <v>266</v>
      </c>
      <c r="GAF413" s="104" t="s">
        <v>266</v>
      </c>
      <c r="GAG413" s="104" t="s">
        <v>266</v>
      </c>
      <c r="GAH413" s="104" t="s">
        <v>266</v>
      </c>
      <c r="GAI413" s="104" t="s">
        <v>266</v>
      </c>
      <c r="GAJ413" s="104" t="s">
        <v>266</v>
      </c>
      <c r="GAK413" s="104" t="s">
        <v>266</v>
      </c>
      <c r="GAL413" s="104" t="s">
        <v>266</v>
      </c>
      <c r="GAM413" s="104" t="s">
        <v>266</v>
      </c>
      <c r="GAN413" s="104" t="s">
        <v>266</v>
      </c>
      <c r="GAO413" s="104" t="s">
        <v>266</v>
      </c>
      <c r="GAP413" s="104" t="s">
        <v>266</v>
      </c>
      <c r="GAQ413" s="104" t="s">
        <v>266</v>
      </c>
      <c r="GAR413" s="104" t="s">
        <v>266</v>
      </c>
      <c r="GAS413" s="104" t="s">
        <v>266</v>
      </c>
      <c r="GAT413" s="104" t="s">
        <v>266</v>
      </c>
      <c r="GAU413" s="104" t="s">
        <v>266</v>
      </c>
      <c r="GAV413" s="104" t="s">
        <v>266</v>
      </c>
      <c r="GAW413" s="104" t="s">
        <v>266</v>
      </c>
      <c r="GAX413" s="104" t="s">
        <v>266</v>
      </c>
      <c r="GAY413" s="104" t="s">
        <v>266</v>
      </c>
      <c r="GAZ413" s="104" t="s">
        <v>266</v>
      </c>
      <c r="GBA413" s="104" t="s">
        <v>266</v>
      </c>
      <c r="GBB413" s="104" t="s">
        <v>266</v>
      </c>
      <c r="GBC413" s="104" t="s">
        <v>266</v>
      </c>
      <c r="GBD413" s="104" t="s">
        <v>266</v>
      </c>
      <c r="GBE413" s="104" t="s">
        <v>266</v>
      </c>
      <c r="GBF413" s="104" t="s">
        <v>266</v>
      </c>
      <c r="GBG413" s="104" t="s">
        <v>266</v>
      </c>
      <c r="GBH413" s="104" t="s">
        <v>266</v>
      </c>
      <c r="GBI413" s="104" t="s">
        <v>266</v>
      </c>
      <c r="GBJ413" s="104" t="s">
        <v>266</v>
      </c>
      <c r="GBK413" s="104" t="s">
        <v>266</v>
      </c>
      <c r="GBL413" s="104" t="s">
        <v>266</v>
      </c>
      <c r="GBM413" s="104" t="s">
        <v>266</v>
      </c>
      <c r="GBN413" s="104" t="s">
        <v>266</v>
      </c>
      <c r="GBO413" s="104" t="s">
        <v>266</v>
      </c>
      <c r="GBP413" s="104" t="s">
        <v>266</v>
      </c>
      <c r="GBQ413" s="104" t="s">
        <v>266</v>
      </c>
      <c r="GBR413" s="104" t="s">
        <v>266</v>
      </c>
      <c r="GBS413" s="104" t="s">
        <v>266</v>
      </c>
      <c r="GBT413" s="104" t="s">
        <v>266</v>
      </c>
      <c r="GBU413" s="104" t="s">
        <v>266</v>
      </c>
      <c r="GBV413" s="104" t="s">
        <v>266</v>
      </c>
      <c r="GBW413" s="104" t="s">
        <v>266</v>
      </c>
      <c r="GBX413" s="104" t="s">
        <v>266</v>
      </c>
      <c r="GBY413" s="104" t="s">
        <v>266</v>
      </c>
      <c r="GBZ413" s="104" t="s">
        <v>266</v>
      </c>
      <c r="GCA413" s="104" t="s">
        <v>266</v>
      </c>
      <c r="GCB413" s="104" t="s">
        <v>266</v>
      </c>
      <c r="GCC413" s="104" t="s">
        <v>266</v>
      </c>
      <c r="GCD413" s="104" t="s">
        <v>266</v>
      </c>
      <c r="GCE413" s="104" t="s">
        <v>266</v>
      </c>
      <c r="GCF413" s="104" t="s">
        <v>266</v>
      </c>
      <c r="GCG413" s="104" t="s">
        <v>266</v>
      </c>
      <c r="GCH413" s="104" t="s">
        <v>266</v>
      </c>
      <c r="GCI413" s="104" t="s">
        <v>266</v>
      </c>
      <c r="GCJ413" s="104" t="s">
        <v>266</v>
      </c>
      <c r="GCK413" s="104" t="s">
        <v>266</v>
      </c>
      <c r="GCL413" s="104" t="s">
        <v>266</v>
      </c>
      <c r="GCM413" s="104" t="s">
        <v>266</v>
      </c>
      <c r="GCN413" s="104" t="s">
        <v>266</v>
      </c>
      <c r="GCO413" s="104" t="s">
        <v>266</v>
      </c>
      <c r="GCP413" s="104" t="s">
        <v>266</v>
      </c>
      <c r="GCQ413" s="104" t="s">
        <v>266</v>
      </c>
      <c r="GCR413" s="104" t="s">
        <v>266</v>
      </c>
      <c r="GCS413" s="104" t="s">
        <v>266</v>
      </c>
      <c r="GCT413" s="104" t="s">
        <v>266</v>
      </c>
      <c r="GCU413" s="104" t="s">
        <v>266</v>
      </c>
      <c r="GCV413" s="104" t="s">
        <v>266</v>
      </c>
      <c r="GCW413" s="104" t="s">
        <v>266</v>
      </c>
      <c r="GCX413" s="104" t="s">
        <v>266</v>
      </c>
      <c r="GCY413" s="104" t="s">
        <v>266</v>
      </c>
      <c r="GCZ413" s="104" t="s">
        <v>266</v>
      </c>
      <c r="GDA413" s="104" t="s">
        <v>266</v>
      </c>
      <c r="GDB413" s="104" t="s">
        <v>266</v>
      </c>
      <c r="GDC413" s="104" t="s">
        <v>266</v>
      </c>
      <c r="GDD413" s="104" t="s">
        <v>266</v>
      </c>
      <c r="GDE413" s="104" t="s">
        <v>266</v>
      </c>
      <c r="GDF413" s="104" t="s">
        <v>266</v>
      </c>
      <c r="GDG413" s="104" t="s">
        <v>266</v>
      </c>
      <c r="GDH413" s="104" t="s">
        <v>266</v>
      </c>
      <c r="GDI413" s="104" t="s">
        <v>266</v>
      </c>
      <c r="GDJ413" s="104" t="s">
        <v>266</v>
      </c>
      <c r="GDK413" s="104" t="s">
        <v>266</v>
      </c>
      <c r="GDL413" s="104" t="s">
        <v>266</v>
      </c>
      <c r="GDM413" s="104" t="s">
        <v>266</v>
      </c>
      <c r="GDN413" s="104" t="s">
        <v>266</v>
      </c>
      <c r="GDO413" s="104" t="s">
        <v>266</v>
      </c>
      <c r="GDP413" s="104" t="s">
        <v>266</v>
      </c>
      <c r="GDQ413" s="104" t="s">
        <v>266</v>
      </c>
      <c r="GDR413" s="104" t="s">
        <v>266</v>
      </c>
      <c r="GDS413" s="104" t="s">
        <v>266</v>
      </c>
      <c r="GDT413" s="104" t="s">
        <v>266</v>
      </c>
      <c r="GDU413" s="104" t="s">
        <v>266</v>
      </c>
      <c r="GDV413" s="104" t="s">
        <v>266</v>
      </c>
      <c r="GDW413" s="104" t="s">
        <v>266</v>
      </c>
      <c r="GDX413" s="104" t="s">
        <v>266</v>
      </c>
      <c r="GDY413" s="104" t="s">
        <v>266</v>
      </c>
      <c r="GDZ413" s="104" t="s">
        <v>266</v>
      </c>
      <c r="GEA413" s="104" t="s">
        <v>266</v>
      </c>
      <c r="GEB413" s="104" t="s">
        <v>266</v>
      </c>
      <c r="GEC413" s="104" t="s">
        <v>266</v>
      </c>
      <c r="GED413" s="104" t="s">
        <v>266</v>
      </c>
      <c r="GEE413" s="104" t="s">
        <v>266</v>
      </c>
      <c r="GEF413" s="104" t="s">
        <v>266</v>
      </c>
      <c r="GEG413" s="104" t="s">
        <v>266</v>
      </c>
      <c r="GEH413" s="104" t="s">
        <v>266</v>
      </c>
      <c r="GEI413" s="104" t="s">
        <v>266</v>
      </c>
      <c r="GEJ413" s="104" t="s">
        <v>266</v>
      </c>
      <c r="GEK413" s="104" t="s">
        <v>266</v>
      </c>
      <c r="GEL413" s="104" t="s">
        <v>266</v>
      </c>
      <c r="GEM413" s="104" t="s">
        <v>266</v>
      </c>
      <c r="GEN413" s="104" t="s">
        <v>266</v>
      </c>
      <c r="GEO413" s="104" t="s">
        <v>266</v>
      </c>
      <c r="GEP413" s="104" t="s">
        <v>266</v>
      </c>
      <c r="GEQ413" s="104" t="s">
        <v>266</v>
      </c>
      <c r="GER413" s="104" t="s">
        <v>266</v>
      </c>
      <c r="GES413" s="104" t="s">
        <v>266</v>
      </c>
      <c r="GET413" s="104" t="s">
        <v>266</v>
      </c>
      <c r="GEU413" s="104" t="s">
        <v>266</v>
      </c>
      <c r="GEV413" s="104" t="s">
        <v>266</v>
      </c>
      <c r="GEW413" s="104" t="s">
        <v>266</v>
      </c>
      <c r="GEX413" s="104" t="s">
        <v>266</v>
      </c>
      <c r="GEY413" s="104" t="s">
        <v>266</v>
      </c>
      <c r="GEZ413" s="104" t="s">
        <v>266</v>
      </c>
      <c r="GFA413" s="104" t="s">
        <v>266</v>
      </c>
      <c r="GFB413" s="104" t="s">
        <v>266</v>
      </c>
      <c r="GFC413" s="104" t="s">
        <v>266</v>
      </c>
      <c r="GFD413" s="104" t="s">
        <v>266</v>
      </c>
      <c r="GFE413" s="104" t="s">
        <v>266</v>
      </c>
      <c r="GFF413" s="104" t="s">
        <v>266</v>
      </c>
      <c r="GFG413" s="104" t="s">
        <v>266</v>
      </c>
      <c r="GFH413" s="104" t="s">
        <v>266</v>
      </c>
      <c r="GFI413" s="104" t="s">
        <v>266</v>
      </c>
      <c r="GFJ413" s="104" t="s">
        <v>266</v>
      </c>
      <c r="GFK413" s="104" t="s">
        <v>266</v>
      </c>
      <c r="GFL413" s="104" t="s">
        <v>266</v>
      </c>
      <c r="GFM413" s="104" t="s">
        <v>266</v>
      </c>
      <c r="GFN413" s="104" t="s">
        <v>266</v>
      </c>
      <c r="GFO413" s="104" t="s">
        <v>266</v>
      </c>
      <c r="GFP413" s="104" t="s">
        <v>266</v>
      </c>
      <c r="GFQ413" s="104" t="s">
        <v>266</v>
      </c>
      <c r="GFR413" s="104" t="s">
        <v>266</v>
      </c>
      <c r="GFS413" s="104" t="s">
        <v>266</v>
      </c>
      <c r="GFT413" s="104" t="s">
        <v>266</v>
      </c>
      <c r="GFU413" s="104" t="s">
        <v>266</v>
      </c>
      <c r="GFV413" s="104" t="s">
        <v>266</v>
      </c>
      <c r="GFW413" s="104" t="s">
        <v>266</v>
      </c>
      <c r="GFX413" s="104" t="s">
        <v>266</v>
      </c>
      <c r="GFY413" s="104" t="s">
        <v>266</v>
      </c>
      <c r="GFZ413" s="104" t="s">
        <v>266</v>
      </c>
      <c r="GGA413" s="104" t="s">
        <v>266</v>
      </c>
      <c r="GGB413" s="104" t="s">
        <v>266</v>
      </c>
      <c r="GGC413" s="104" t="s">
        <v>266</v>
      </c>
      <c r="GGD413" s="104" t="s">
        <v>266</v>
      </c>
      <c r="GGE413" s="104" t="s">
        <v>266</v>
      </c>
      <c r="GGF413" s="104" t="s">
        <v>266</v>
      </c>
      <c r="GGG413" s="104" t="s">
        <v>266</v>
      </c>
      <c r="GGH413" s="104" t="s">
        <v>266</v>
      </c>
      <c r="GGI413" s="104" t="s">
        <v>266</v>
      </c>
      <c r="GGJ413" s="104" t="s">
        <v>266</v>
      </c>
      <c r="GGK413" s="104" t="s">
        <v>266</v>
      </c>
      <c r="GGL413" s="104" t="s">
        <v>266</v>
      </c>
      <c r="GGM413" s="104" t="s">
        <v>266</v>
      </c>
      <c r="GGN413" s="104" t="s">
        <v>266</v>
      </c>
      <c r="GGO413" s="104" t="s">
        <v>266</v>
      </c>
      <c r="GGP413" s="104" t="s">
        <v>266</v>
      </c>
      <c r="GGQ413" s="104" t="s">
        <v>266</v>
      </c>
      <c r="GGR413" s="104" t="s">
        <v>266</v>
      </c>
      <c r="GGS413" s="104" t="s">
        <v>266</v>
      </c>
      <c r="GGT413" s="104" t="s">
        <v>266</v>
      </c>
      <c r="GGU413" s="104" t="s">
        <v>266</v>
      </c>
      <c r="GGV413" s="104" t="s">
        <v>266</v>
      </c>
      <c r="GGW413" s="104" t="s">
        <v>266</v>
      </c>
      <c r="GGX413" s="104" t="s">
        <v>266</v>
      </c>
      <c r="GGY413" s="104" t="s">
        <v>266</v>
      </c>
      <c r="GGZ413" s="104" t="s">
        <v>266</v>
      </c>
      <c r="GHA413" s="104" t="s">
        <v>266</v>
      </c>
      <c r="GHB413" s="104" t="s">
        <v>266</v>
      </c>
      <c r="GHC413" s="104" t="s">
        <v>266</v>
      </c>
      <c r="GHD413" s="104" t="s">
        <v>266</v>
      </c>
      <c r="GHE413" s="104" t="s">
        <v>266</v>
      </c>
      <c r="GHF413" s="104" t="s">
        <v>266</v>
      </c>
      <c r="GHG413" s="104" t="s">
        <v>266</v>
      </c>
      <c r="GHH413" s="104" t="s">
        <v>266</v>
      </c>
      <c r="GHI413" s="104" t="s">
        <v>266</v>
      </c>
      <c r="GHJ413" s="104" t="s">
        <v>266</v>
      </c>
      <c r="GHK413" s="104" t="s">
        <v>266</v>
      </c>
      <c r="GHL413" s="104" t="s">
        <v>266</v>
      </c>
      <c r="GHM413" s="104" t="s">
        <v>266</v>
      </c>
      <c r="GHN413" s="104" t="s">
        <v>266</v>
      </c>
      <c r="GHO413" s="104" t="s">
        <v>266</v>
      </c>
      <c r="GHP413" s="104" t="s">
        <v>266</v>
      </c>
      <c r="GHQ413" s="104" t="s">
        <v>266</v>
      </c>
      <c r="GHR413" s="104" t="s">
        <v>266</v>
      </c>
      <c r="GHS413" s="104" t="s">
        <v>266</v>
      </c>
      <c r="GHT413" s="104" t="s">
        <v>266</v>
      </c>
      <c r="GHU413" s="104" t="s">
        <v>266</v>
      </c>
      <c r="GHV413" s="104" t="s">
        <v>266</v>
      </c>
      <c r="GHW413" s="104" t="s">
        <v>266</v>
      </c>
      <c r="GHX413" s="104" t="s">
        <v>266</v>
      </c>
      <c r="GHY413" s="104" t="s">
        <v>266</v>
      </c>
      <c r="GHZ413" s="104" t="s">
        <v>266</v>
      </c>
      <c r="GIA413" s="104" t="s">
        <v>266</v>
      </c>
      <c r="GIB413" s="104" t="s">
        <v>266</v>
      </c>
      <c r="GIC413" s="104" t="s">
        <v>266</v>
      </c>
      <c r="GID413" s="104" t="s">
        <v>266</v>
      </c>
      <c r="GIE413" s="104" t="s">
        <v>266</v>
      </c>
      <c r="GIF413" s="104" t="s">
        <v>266</v>
      </c>
      <c r="GIG413" s="104" t="s">
        <v>266</v>
      </c>
      <c r="GIH413" s="104" t="s">
        <v>266</v>
      </c>
      <c r="GII413" s="104" t="s">
        <v>266</v>
      </c>
      <c r="GIJ413" s="104" t="s">
        <v>266</v>
      </c>
      <c r="GIK413" s="104" t="s">
        <v>266</v>
      </c>
      <c r="GIL413" s="104" t="s">
        <v>266</v>
      </c>
      <c r="GIM413" s="104" t="s">
        <v>266</v>
      </c>
      <c r="GIN413" s="104" t="s">
        <v>266</v>
      </c>
      <c r="GIO413" s="104" t="s">
        <v>266</v>
      </c>
      <c r="GIP413" s="104" t="s">
        <v>266</v>
      </c>
      <c r="GIQ413" s="104" t="s">
        <v>266</v>
      </c>
      <c r="GIR413" s="104" t="s">
        <v>266</v>
      </c>
      <c r="GIS413" s="104" t="s">
        <v>266</v>
      </c>
      <c r="GIT413" s="104" t="s">
        <v>266</v>
      </c>
      <c r="GIU413" s="104" t="s">
        <v>266</v>
      </c>
      <c r="GIV413" s="104" t="s">
        <v>266</v>
      </c>
      <c r="GIW413" s="104" t="s">
        <v>266</v>
      </c>
      <c r="GIX413" s="104" t="s">
        <v>266</v>
      </c>
      <c r="GIY413" s="104" t="s">
        <v>266</v>
      </c>
      <c r="GIZ413" s="104" t="s">
        <v>266</v>
      </c>
      <c r="GJA413" s="104" t="s">
        <v>266</v>
      </c>
      <c r="GJB413" s="104" t="s">
        <v>266</v>
      </c>
      <c r="GJC413" s="104" t="s">
        <v>266</v>
      </c>
      <c r="GJD413" s="104" t="s">
        <v>266</v>
      </c>
      <c r="GJE413" s="104" t="s">
        <v>266</v>
      </c>
      <c r="GJF413" s="104" t="s">
        <v>266</v>
      </c>
      <c r="GJG413" s="104" t="s">
        <v>266</v>
      </c>
      <c r="GJH413" s="104" t="s">
        <v>266</v>
      </c>
      <c r="GJI413" s="104" t="s">
        <v>266</v>
      </c>
      <c r="GJJ413" s="104" t="s">
        <v>266</v>
      </c>
      <c r="GJK413" s="104" t="s">
        <v>266</v>
      </c>
      <c r="GJL413" s="104" t="s">
        <v>266</v>
      </c>
      <c r="GJM413" s="104" t="s">
        <v>266</v>
      </c>
      <c r="GJN413" s="104" t="s">
        <v>266</v>
      </c>
      <c r="GJO413" s="104" t="s">
        <v>266</v>
      </c>
      <c r="GJP413" s="104" t="s">
        <v>266</v>
      </c>
      <c r="GJQ413" s="104" t="s">
        <v>266</v>
      </c>
      <c r="GJR413" s="104" t="s">
        <v>266</v>
      </c>
      <c r="GJS413" s="104" t="s">
        <v>266</v>
      </c>
      <c r="GJT413" s="104" t="s">
        <v>266</v>
      </c>
      <c r="GJU413" s="104" t="s">
        <v>266</v>
      </c>
      <c r="GJV413" s="104" t="s">
        <v>266</v>
      </c>
      <c r="GJW413" s="104" t="s">
        <v>266</v>
      </c>
      <c r="GJX413" s="104" t="s">
        <v>266</v>
      </c>
      <c r="GJY413" s="104" t="s">
        <v>266</v>
      </c>
      <c r="GJZ413" s="104" t="s">
        <v>266</v>
      </c>
      <c r="GKA413" s="104" t="s">
        <v>266</v>
      </c>
      <c r="GKB413" s="104" t="s">
        <v>266</v>
      </c>
      <c r="GKC413" s="104" t="s">
        <v>266</v>
      </c>
      <c r="GKD413" s="104" t="s">
        <v>266</v>
      </c>
      <c r="GKE413" s="104" t="s">
        <v>266</v>
      </c>
      <c r="GKF413" s="104" t="s">
        <v>266</v>
      </c>
      <c r="GKG413" s="104" t="s">
        <v>266</v>
      </c>
      <c r="GKH413" s="104" t="s">
        <v>266</v>
      </c>
      <c r="GKI413" s="104" t="s">
        <v>266</v>
      </c>
      <c r="GKJ413" s="104" t="s">
        <v>266</v>
      </c>
      <c r="GKK413" s="104" t="s">
        <v>266</v>
      </c>
      <c r="GKL413" s="104" t="s">
        <v>266</v>
      </c>
      <c r="GKM413" s="104" t="s">
        <v>266</v>
      </c>
      <c r="GKN413" s="104" t="s">
        <v>266</v>
      </c>
      <c r="GKO413" s="104" t="s">
        <v>266</v>
      </c>
      <c r="GKP413" s="104" t="s">
        <v>266</v>
      </c>
      <c r="GKQ413" s="104" t="s">
        <v>266</v>
      </c>
      <c r="GKR413" s="104" t="s">
        <v>266</v>
      </c>
      <c r="GKS413" s="104" t="s">
        <v>266</v>
      </c>
      <c r="GKT413" s="104" t="s">
        <v>266</v>
      </c>
      <c r="GKU413" s="104" t="s">
        <v>266</v>
      </c>
      <c r="GKV413" s="104" t="s">
        <v>266</v>
      </c>
      <c r="GKW413" s="104" t="s">
        <v>266</v>
      </c>
      <c r="GKX413" s="104" t="s">
        <v>266</v>
      </c>
      <c r="GKY413" s="104" t="s">
        <v>266</v>
      </c>
      <c r="GKZ413" s="104" t="s">
        <v>266</v>
      </c>
      <c r="GLA413" s="104" t="s">
        <v>266</v>
      </c>
      <c r="GLB413" s="104" t="s">
        <v>266</v>
      </c>
      <c r="GLC413" s="104" t="s">
        <v>266</v>
      </c>
      <c r="GLD413" s="104" t="s">
        <v>266</v>
      </c>
      <c r="GLE413" s="104" t="s">
        <v>266</v>
      </c>
      <c r="GLF413" s="104" t="s">
        <v>266</v>
      </c>
      <c r="GLG413" s="104" t="s">
        <v>266</v>
      </c>
      <c r="GLH413" s="104" t="s">
        <v>266</v>
      </c>
      <c r="GLI413" s="104" t="s">
        <v>266</v>
      </c>
      <c r="GLJ413" s="104" t="s">
        <v>266</v>
      </c>
      <c r="GLK413" s="104" t="s">
        <v>266</v>
      </c>
      <c r="GLL413" s="104" t="s">
        <v>266</v>
      </c>
      <c r="GLM413" s="104" t="s">
        <v>266</v>
      </c>
      <c r="GLN413" s="104" t="s">
        <v>266</v>
      </c>
      <c r="GLO413" s="104" t="s">
        <v>266</v>
      </c>
      <c r="GLP413" s="104" t="s">
        <v>266</v>
      </c>
      <c r="GLQ413" s="104" t="s">
        <v>266</v>
      </c>
      <c r="GLR413" s="104" t="s">
        <v>266</v>
      </c>
      <c r="GLS413" s="104" t="s">
        <v>266</v>
      </c>
      <c r="GLT413" s="104" t="s">
        <v>266</v>
      </c>
      <c r="GLU413" s="104" t="s">
        <v>266</v>
      </c>
      <c r="GLV413" s="104" t="s">
        <v>266</v>
      </c>
      <c r="GLW413" s="104" t="s">
        <v>266</v>
      </c>
      <c r="GLX413" s="104" t="s">
        <v>266</v>
      </c>
      <c r="GLY413" s="104" t="s">
        <v>266</v>
      </c>
      <c r="GLZ413" s="104" t="s">
        <v>266</v>
      </c>
      <c r="GMA413" s="104" t="s">
        <v>266</v>
      </c>
      <c r="GMB413" s="104" t="s">
        <v>266</v>
      </c>
      <c r="GMC413" s="104" t="s">
        <v>266</v>
      </c>
      <c r="GMD413" s="104" t="s">
        <v>266</v>
      </c>
      <c r="GME413" s="104" t="s">
        <v>266</v>
      </c>
      <c r="GMF413" s="104" t="s">
        <v>266</v>
      </c>
      <c r="GMG413" s="104" t="s">
        <v>266</v>
      </c>
      <c r="GMH413" s="104" t="s">
        <v>266</v>
      </c>
      <c r="GMI413" s="104" t="s">
        <v>266</v>
      </c>
      <c r="GMJ413" s="104" t="s">
        <v>266</v>
      </c>
      <c r="GMK413" s="104" t="s">
        <v>266</v>
      </c>
      <c r="GML413" s="104" t="s">
        <v>266</v>
      </c>
      <c r="GMM413" s="104" t="s">
        <v>266</v>
      </c>
      <c r="GMN413" s="104" t="s">
        <v>266</v>
      </c>
      <c r="GMO413" s="104" t="s">
        <v>266</v>
      </c>
      <c r="GMP413" s="104" t="s">
        <v>266</v>
      </c>
      <c r="GMQ413" s="104" t="s">
        <v>266</v>
      </c>
      <c r="GMR413" s="104" t="s">
        <v>266</v>
      </c>
      <c r="GMS413" s="104" t="s">
        <v>266</v>
      </c>
      <c r="GMT413" s="104" t="s">
        <v>266</v>
      </c>
      <c r="GMU413" s="104" t="s">
        <v>266</v>
      </c>
      <c r="GMV413" s="104" t="s">
        <v>266</v>
      </c>
      <c r="GMW413" s="104" t="s">
        <v>266</v>
      </c>
      <c r="GMX413" s="104" t="s">
        <v>266</v>
      </c>
      <c r="GMY413" s="104" t="s">
        <v>266</v>
      </c>
      <c r="GMZ413" s="104" t="s">
        <v>266</v>
      </c>
      <c r="GNA413" s="104" t="s">
        <v>266</v>
      </c>
      <c r="GNB413" s="104" t="s">
        <v>266</v>
      </c>
      <c r="GNC413" s="104" t="s">
        <v>266</v>
      </c>
      <c r="GND413" s="104" t="s">
        <v>266</v>
      </c>
      <c r="GNE413" s="104" t="s">
        <v>266</v>
      </c>
      <c r="GNF413" s="104" t="s">
        <v>266</v>
      </c>
      <c r="GNG413" s="104" t="s">
        <v>266</v>
      </c>
      <c r="GNH413" s="104" t="s">
        <v>266</v>
      </c>
      <c r="GNI413" s="104" t="s">
        <v>266</v>
      </c>
      <c r="GNJ413" s="104" t="s">
        <v>266</v>
      </c>
      <c r="GNK413" s="104" t="s">
        <v>266</v>
      </c>
      <c r="GNL413" s="104" t="s">
        <v>266</v>
      </c>
      <c r="GNM413" s="104" t="s">
        <v>266</v>
      </c>
      <c r="GNN413" s="104" t="s">
        <v>266</v>
      </c>
      <c r="GNO413" s="104" t="s">
        <v>266</v>
      </c>
      <c r="GNP413" s="104" t="s">
        <v>266</v>
      </c>
      <c r="GNQ413" s="104" t="s">
        <v>266</v>
      </c>
      <c r="GNR413" s="104" t="s">
        <v>266</v>
      </c>
      <c r="GNS413" s="104" t="s">
        <v>266</v>
      </c>
      <c r="GNT413" s="104" t="s">
        <v>266</v>
      </c>
      <c r="GNU413" s="104" t="s">
        <v>266</v>
      </c>
      <c r="GNV413" s="104" t="s">
        <v>266</v>
      </c>
      <c r="GNW413" s="104" t="s">
        <v>266</v>
      </c>
      <c r="GNX413" s="104" t="s">
        <v>266</v>
      </c>
      <c r="GNY413" s="104" t="s">
        <v>266</v>
      </c>
      <c r="GNZ413" s="104" t="s">
        <v>266</v>
      </c>
      <c r="GOA413" s="104" t="s">
        <v>266</v>
      </c>
      <c r="GOB413" s="104" t="s">
        <v>266</v>
      </c>
      <c r="GOC413" s="104" t="s">
        <v>266</v>
      </c>
      <c r="GOD413" s="104" t="s">
        <v>266</v>
      </c>
      <c r="GOE413" s="104" t="s">
        <v>266</v>
      </c>
      <c r="GOF413" s="104" t="s">
        <v>266</v>
      </c>
      <c r="GOG413" s="104" t="s">
        <v>266</v>
      </c>
      <c r="GOH413" s="104" t="s">
        <v>266</v>
      </c>
      <c r="GOI413" s="104" t="s">
        <v>266</v>
      </c>
      <c r="GOJ413" s="104" t="s">
        <v>266</v>
      </c>
      <c r="GOK413" s="104" t="s">
        <v>266</v>
      </c>
      <c r="GOL413" s="104" t="s">
        <v>266</v>
      </c>
      <c r="GOM413" s="104" t="s">
        <v>266</v>
      </c>
      <c r="GON413" s="104" t="s">
        <v>266</v>
      </c>
      <c r="GOO413" s="104" t="s">
        <v>266</v>
      </c>
      <c r="GOP413" s="104" t="s">
        <v>266</v>
      </c>
      <c r="GOQ413" s="104" t="s">
        <v>266</v>
      </c>
      <c r="GOR413" s="104" t="s">
        <v>266</v>
      </c>
      <c r="GOS413" s="104" t="s">
        <v>266</v>
      </c>
      <c r="GOT413" s="104" t="s">
        <v>266</v>
      </c>
      <c r="GOU413" s="104" t="s">
        <v>266</v>
      </c>
      <c r="GOV413" s="104" t="s">
        <v>266</v>
      </c>
      <c r="GOW413" s="104" t="s">
        <v>266</v>
      </c>
      <c r="GOX413" s="104" t="s">
        <v>266</v>
      </c>
      <c r="GOY413" s="104" t="s">
        <v>266</v>
      </c>
      <c r="GOZ413" s="104" t="s">
        <v>266</v>
      </c>
      <c r="GPA413" s="104" t="s">
        <v>266</v>
      </c>
      <c r="GPB413" s="104" t="s">
        <v>266</v>
      </c>
      <c r="GPC413" s="104" t="s">
        <v>266</v>
      </c>
      <c r="GPD413" s="104" t="s">
        <v>266</v>
      </c>
      <c r="GPE413" s="104" t="s">
        <v>266</v>
      </c>
      <c r="GPF413" s="104" t="s">
        <v>266</v>
      </c>
      <c r="GPG413" s="104" t="s">
        <v>266</v>
      </c>
      <c r="GPH413" s="104" t="s">
        <v>266</v>
      </c>
      <c r="GPI413" s="104" t="s">
        <v>266</v>
      </c>
      <c r="GPJ413" s="104" t="s">
        <v>266</v>
      </c>
      <c r="GPK413" s="104" t="s">
        <v>266</v>
      </c>
      <c r="GPL413" s="104" t="s">
        <v>266</v>
      </c>
      <c r="GPM413" s="104" t="s">
        <v>266</v>
      </c>
      <c r="GPN413" s="104" t="s">
        <v>266</v>
      </c>
      <c r="GPO413" s="104" t="s">
        <v>266</v>
      </c>
      <c r="GPP413" s="104" t="s">
        <v>266</v>
      </c>
      <c r="GPQ413" s="104" t="s">
        <v>266</v>
      </c>
      <c r="GPR413" s="104" t="s">
        <v>266</v>
      </c>
      <c r="GPS413" s="104" t="s">
        <v>266</v>
      </c>
      <c r="GPT413" s="104" t="s">
        <v>266</v>
      </c>
      <c r="GPU413" s="104" t="s">
        <v>266</v>
      </c>
      <c r="GPV413" s="104" t="s">
        <v>266</v>
      </c>
      <c r="GPW413" s="104" t="s">
        <v>266</v>
      </c>
      <c r="GPX413" s="104" t="s">
        <v>266</v>
      </c>
      <c r="GPY413" s="104" t="s">
        <v>266</v>
      </c>
      <c r="GPZ413" s="104" t="s">
        <v>266</v>
      </c>
      <c r="GQA413" s="104" t="s">
        <v>266</v>
      </c>
      <c r="GQB413" s="104" t="s">
        <v>266</v>
      </c>
      <c r="GQC413" s="104" t="s">
        <v>266</v>
      </c>
      <c r="GQD413" s="104" t="s">
        <v>266</v>
      </c>
      <c r="GQE413" s="104" t="s">
        <v>266</v>
      </c>
      <c r="GQF413" s="104" t="s">
        <v>266</v>
      </c>
      <c r="GQG413" s="104" t="s">
        <v>266</v>
      </c>
      <c r="GQH413" s="104" t="s">
        <v>266</v>
      </c>
      <c r="GQI413" s="104" t="s">
        <v>266</v>
      </c>
      <c r="GQJ413" s="104" t="s">
        <v>266</v>
      </c>
      <c r="GQK413" s="104" t="s">
        <v>266</v>
      </c>
      <c r="GQL413" s="104" t="s">
        <v>266</v>
      </c>
      <c r="GQM413" s="104" t="s">
        <v>266</v>
      </c>
      <c r="GQN413" s="104" t="s">
        <v>266</v>
      </c>
      <c r="GQO413" s="104" t="s">
        <v>266</v>
      </c>
      <c r="GQP413" s="104" t="s">
        <v>266</v>
      </c>
      <c r="GQQ413" s="104" t="s">
        <v>266</v>
      </c>
      <c r="GQR413" s="104" t="s">
        <v>266</v>
      </c>
      <c r="GQS413" s="104" t="s">
        <v>266</v>
      </c>
      <c r="GQT413" s="104" t="s">
        <v>266</v>
      </c>
      <c r="GQU413" s="104" t="s">
        <v>266</v>
      </c>
      <c r="GQV413" s="104" t="s">
        <v>266</v>
      </c>
      <c r="GQW413" s="104" t="s">
        <v>266</v>
      </c>
      <c r="GQX413" s="104" t="s">
        <v>266</v>
      </c>
      <c r="GQY413" s="104" t="s">
        <v>266</v>
      </c>
      <c r="GQZ413" s="104" t="s">
        <v>266</v>
      </c>
      <c r="GRA413" s="104" t="s">
        <v>266</v>
      </c>
      <c r="GRB413" s="104" t="s">
        <v>266</v>
      </c>
      <c r="GRC413" s="104" t="s">
        <v>266</v>
      </c>
      <c r="GRD413" s="104" t="s">
        <v>266</v>
      </c>
      <c r="GRE413" s="104" t="s">
        <v>266</v>
      </c>
      <c r="GRF413" s="104" t="s">
        <v>266</v>
      </c>
      <c r="GRG413" s="104" t="s">
        <v>266</v>
      </c>
      <c r="GRH413" s="104" t="s">
        <v>266</v>
      </c>
      <c r="GRI413" s="104" t="s">
        <v>266</v>
      </c>
      <c r="GRJ413" s="104" t="s">
        <v>266</v>
      </c>
      <c r="GRK413" s="104" t="s">
        <v>266</v>
      </c>
      <c r="GRL413" s="104" t="s">
        <v>266</v>
      </c>
      <c r="GRM413" s="104" t="s">
        <v>266</v>
      </c>
      <c r="GRN413" s="104" t="s">
        <v>266</v>
      </c>
      <c r="GRO413" s="104" t="s">
        <v>266</v>
      </c>
      <c r="GRP413" s="104" t="s">
        <v>266</v>
      </c>
      <c r="GRQ413" s="104" t="s">
        <v>266</v>
      </c>
      <c r="GRR413" s="104" t="s">
        <v>266</v>
      </c>
      <c r="GRS413" s="104" t="s">
        <v>266</v>
      </c>
      <c r="GRT413" s="104" t="s">
        <v>266</v>
      </c>
      <c r="GRU413" s="104" t="s">
        <v>266</v>
      </c>
      <c r="GRV413" s="104" t="s">
        <v>266</v>
      </c>
      <c r="GRW413" s="104" t="s">
        <v>266</v>
      </c>
      <c r="GRX413" s="104" t="s">
        <v>266</v>
      </c>
      <c r="GRY413" s="104" t="s">
        <v>266</v>
      </c>
      <c r="GRZ413" s="104" t="s">
        <v>266</v>
      </c>
      <c r="GSA413" s="104" t="s">
        <v>266</v>
      </c>
      <c r="GSB413" s="104" t="s">
        <v>266</v>
      </c>
      <c r="GSC413" s="104" t="s">
        <v>266</v>
      </c>
      <c r="GSD413" s="104" t="s">
        <v>266</v>
      </c>
      <c r="GSE413" s="104" t="s">
        <v>266</v>
      </c>
      <c r="GSF413" s="104" t="s">
        <v>266</v>
      </c>
      <c r="GSG413" s="104" t="s">
        <v>266</v>
      </c>
      <c r="GSH413" s="104" t="s">
        <v>266</v>
      </c>
      <c r="GSI413" s="104" t="s">
        <v>266</v>
      </c>
      <c r="GSJ413" s="104" t="s">
        <v>266</v>
      </c>
      <c r="GSK413" s="104" t="s">
        <v>266</v>
      </c>
      <c r="GSL413" s="104" t="s">
        <v>266</v>
      </c>
      <c r="GSM413" s="104" t="s">
        <v>266</v>
      </c>
      <c r="GSN413" s="104" t="s">
        <v>266</v>
      </c>
      <c r="GSO413" s="104" t="s">
        <v>266</v>
      </c>
      <c r="GSP413" s="104" t="s">
        <v>266</v>
      </c>
      <c r="GSQ413" s="104" t="s">
        <v>266</v>
      </c>
      <c r="GSR413" s="104" t="s">
        <v>266</v>
      </c>
      <c r="GSS413" s="104" t="s">
        <v>266</v>
      </c>
      <c r="GST413" s="104" t="s">
        <v>266</v>
      </c>
      <c r="GSU413" s="104" t="s">
        <v>266</v>
      </c>
      <c r="GSV413" s="104" t="s">
        <v>266</v>
      </c>
      <c r="GSW413" s="104" t="s">
        <v>266</v>
      </c>
      <c r="GSX413" s="104" t="s">
        <v>266</v>
      </c>
      <c r="GSY413" s="104" t="s">
        <v>266</v>
      </c>
      <c r="GSZ413" s="104" t="s">
        <v>266</v>
      </c>
      <c r="GTA413" s="104" t="s">
        <v>266</v>
      </c>
      <c r="GTB413" s="104" t="s">
        <v>266</v>
      </c>
      <c r="GTC413" s="104" t="s">
        <v>266</v>
      </c>
      <c r="GTD413" s="104" t="s">
        <v>266</v>
      </c>
      <c r="GTE413" s="104" t="s">
        <v>266</v>
      </c>
      <c r="GTF413" s="104" t="s">
        <v>266</v>
      </c>
      <c r="GTG413" s="104" t="s">
        <v>266</v>
      </c>
      <c r="GTH413" s="104" t="s">
        <v>266</v>
      </c>
      <c r="GTI413" s="104" t="s">
        <v>266</v>
      </c>
      <c r="GTJ413" s="104" t="s">
        <v>266</v>
      </c>
      <c r="GTK413" s="104" t="s">
        <v>266</v>
      </c>
      <c r="GTL413" s="104" t="s">
        <v>266</v>
      </c>
      <c r="GTM413" s="104" t="s">
        <v>266</v>
      </c>
      <c r="GTN413" s="104" t="s">
        <v>266</v>
      </c>
      <c r="GTO413" s="104" t="s">
        <v>266</v>
      </c>
      <c r="GTP413" s="104" t="s">
        <v>266</v>
      </c>
      <c r="GTQ413" s="104" t="s">
        <v>266</v>
      </c>
      <c r="GTR413" s="104" t="s">
        <v>266</v>
      </c>
      <c r="GTS413" s="104" t="s">
        <v>266</v>
      </c>
      <c r="GTT413" s="104" t="s">
        <v>266</v>
      </c>
      <c r="GTU413" s="104" t="s">
        <v>266</v>
      </c>
      <c r="GTV413" s="104" t="s">
        <v>266</v>
      </c>
      <c r="GTW413" s="104" t="s">
        <v>266</v>
      </c>
      <c r="GTX413" s="104" t="s">
        <v>266</v>
      </c>
      <c r="GTY413" s="104" t="s">
        <v>266</v>
      </c>
      <c r="GTZ413" s="104" t="s">
        <v>266</v>
      </c>
      <c r="GUA413" s="104" t="s">
        <v>266</v>
      </c>
      <c r="GUB413" s="104" t="s">
        <v>266</v>
      </c>
      <c r="GUC413" s="104" t="s">
        <v>266</v>
      </c>
      <c r="GUD413" s="104" t="s">
        <v>266</v>
      </c>
      <c r="GUE413" s="104" t="s">
        <v>266</v>
      </c>
      <c r="GUF413" s="104" t="s">
        <v>266</v>
      </c>
      <c r="GUG413" s="104" t="s">
        <v>266</v>
      </c>
      <c r="GUH413" s="104" t="s">
        <v>266</v>
      </c>
      <c r="GUI413" s="104" t="s">
        <v>266</v>
      </c>
      <c r="GUJ413" s="104" t="s">
        <v>266</v>
      </c>
      <c r="GUK413" s="104" t="s">
        <v>266</v>
      </c>
      <c r="GUL413" s="104" t="s">
        <v>266</v>
      </c>
      <c r="GUM413" s="104" t="s">
        <v>266</v>
      </c>
      <c r="GUN413" s="104" t="s">
        <v>266</v>
      </c>
      <c r="GUO413" s="104" t="s">
        <v>266</v>
      </c>
      <c r="GUP413" s="104" t="s">
        <v>266</v>
      </c>
      <c r="GUQ413" s="104" t="s">
        <v>266</v>
      </c>
      <c r="GUR413" s="104" t="s">
        <v>266</v>
      </c>
      <c r="GUS413" s="104" t="s">
        <v>266</v>
      </c>
      <c r="GUT413" s="104" t="s">
        <v>266</v>
      </c>
      <c r="GUU413" s="104" t="s">
        <v>266</v>
      </c>
      <c r="GUV413" s="104" t="s">
        <v>266</v>
      </c>
      <c r="GUW413" s="104" t="s">
        <v>266</v>
      </c>
      <c r="GUX413" s="104" t="s">
        <v>266</v>
      </c>
      <c r="GUY413" s="104" t="s">
        <v>266</v>
      </c>
      <c r="GUZ413" s="104" t="s">
        <v>266</v>
      </c>
      <c r="GVA413" s="104" t="s">
        <v>266</v>
      </c>
      <c r="GVB413" s="104" t="s">
        <v>266</v>
      </c>
      <c r="GVC413" s="104" t="s">
        <v>266</v>
      </c>
      <c r="GVD413" s="104" t="s">
        <v>266</v>
      </c>
      <c r="GVE413" s="104" t="s">
        <v>266</v>
      </c>
      <c r="GVF413" s="104" t="s">
        <v>266</v>
      </c>
      <c r="GVG413" s="104" t="s">
        <v>266</v>
      </c>
      <c r="GVH413" s="104" t="s">
        <v>266</v>
      </c>
      <c r="GVI413" s="104" t="s">
        <v>266</v>
      </c>
      <c r="GVJ413" s="104" t="s">
        <v>266</v>
      </c>
      <c r="GVK413" s="104" t="s">
        <v>266</v>
      </c>
      <c r="GVL413" s="104" t="s">
        <v>266</v>
      </c>
      <c r="GVM413" s="104" t="s">
        <v>266</v>
      </c>
      <c r="GVN413" s="104" t="s">
        <v>266</v>
      </c>
      <c r="GVO413" s="104" t="s">
        <v>266</v>
      </c>
      <c r="GVP413" s="104" t="s">
        <v>266</v>
      </c>
      <c r="GVQ413" s="104" t="s">
        <v>266</v>
      </c>
      <c r="GVR413" s="104" t="s">
        <v>266</v>
      </c>
      <c r="GVS413" s="104" t="s">
        <v>266</v>
      </c>
      <c r="GVT413" s="104" t="s">
        <v>266</v>
      </c>
      <c r="GVU413" s="104" t="s">
        <v>266</v>
      </c>
      <c r="GVV413" s="104" t="s">
        <v>266</v>
      </c>
      <c r="GVW413" s="104" t="s">
        <v>266</v>
      </c>
      <c r="GVX413" s="104" t="s">
        <v>266</v>
      </c>
      <c r="GVY413" s="104" t="s">
        <v>266</v>
      </c>
      <c r="GVZ413" s="104" t="s">
        <v>266</v>
      </c>
      <c r="GWA413" s="104" t="s">
        <v>266</v>
      </c>
      <c r="GWB413" s="104" t="s">
        <v>266</v>
      </c>
      <c r="GWC413" s="104" t="s">
        <v>266</v>
      </c>
      <c r="GWD413" s="104" t="s">
        <v>266</v>
      </c>
      <c r="GWE413" s="104" t="s">
        <v>266</v>
      </c>
      <c r="GWF413" s="104" t="s">
        <v>266</v>
      </c>
      <c r="GWG413" s="104" t="s">
        <v>266</v>
      </c>
      <c r="GWH413" s="104" t="s">
        <v>266</v>
      </c>
      <c r="GWI413" s="104" t="s">
        <v>266</v>
      </c>
      <c r="GWJ413" s="104" t="s">
        <v>266</v>
      </c>
      <c r="GWK413" s="104" t="s">
        <v>266</v>
      </c>
      <c r="GWL413" s="104" t="s">
        <v>266</v>
      </c>
      <c r="GWM413" s="104" t="s">
        <v>266</v>
      </c>
      <c r="GWN413" s="104" t="s">
        <v>266</v>
      </c>
      <c r="GWO413" s="104" t="s">
        <v>266</v>
      </c>
      <c r="GWP413" s="104" t="s">
        <v>266</v>
      </c>
      <c r="GWQ413" s="104" t="s">
        <v>266</v>
      </c>
      <c r="GWR413" s="104" t="s">
        <v>266</v>
      </c>
      <c r="GWS413" s="104" t="s">
        <v>266</v>
      </c>
      <c r="GWT413" s="104" t="s">
        <v>266</v>
      </c>
      <c r="GWU413" s="104" t="s">
        <v>266</v>
      </c>
      <c r="GWV413" s="104" t="s">
        <v>266</v>
      </c>
      <c r="GWW413" s="104" t="s">
        <v>266</v>
      </c>
      <c r="GWX413" s="104" t="s">
        <v>266</v>
      </c>
      <c r="GWY413" s="104" t="s">
        <v>266</v>
      </c>
      <c r="GWZ413" s="104" t="s">
        <v>266</v>
      </c>
      <c r="GXA413" s="104" t="s">
        <v>266</v>
      </c>
      <c r="GXB413" s="104" t="s">
        <v>266</v>
      </c>
      <c r="GXC413" s="104" t="s">
        <v>266</v>
      </c>
      <c r="GXD413" s="104" t="s">
        <v>266</v>
      </c>
      <c r="GXE413" s="104" t="s">
        <v>266</v>
      </c>
      <c r="GXF413" s="104" t="s">
        <v>266</v>
      </c>
      <c r="GXG413" s="104" t="s">
        <v>266</v>
      </c>
      <c r="GXH413" s="104" t="s">
        <v>266</v>
      </c>
      <c r="GXI413" s="104" t="s">
        <v>266</v>
      </c>
      <c r="GXJ413" s="104" t="s">
        <v>266</v>
      </c>
      <c r="GXK413" s="104" t="s">
        <v>266</v>
      </c>
      <c r="GXL413" s="104" t="s">
        <v>266</v>
      </c>
      <c r="GXM413" s="104" t="s">
        <v>266</v>
      </c>
      <c r="GXN413" s="104" t="s">
        <v>266</v>
      </c>
      <c r="GXO413" s="104" t="s">
        <v>266</v>
      </c>
      <c r="GXP413" s="104" t="s">
        <v>266</v>
      </c>
      <c r="GXQ413" s="104" t="s">
        <v>266</v>
      </c>
      <c r="GXR413" s="104" t="s">
        <v>266</v>
      </c>
      <c r="GXS413" s="104" t="s">
        <v>266</v>
      </c>
      <c r="GXT413" s="104" t="s">
        <v>266</v>
      </c>
      <c r="GXU413" s="104" t="s">
        <v>266</v>
      </c>
      <c r="GXV413" s="104" t="s">
        <v>266</v>
      </c>
      <c r="GXW413" s="104" t="s">
        <v>266</v>
      </c>
      <c r="GXX413" s="104" t="s">
        <v>266</v>
      </c>
      <c r="GXY413" s="104" t="s">
        <v>266</v>
      </c>
      <c r="GXZ413" s="104" t="s">
        <v>266</v>
      </c>
      <c r="GYA413" s="104" t="s">
        <v>266</v>
      </c>
      <c r="GYB413" s="104" t="s">
        <v>266</v>
      </c>
      <c r="GYC413" s="104" t="s">
        <v>266</v>
      </c>
      <c r="GYD413" s="104" t="s">
        <v>266</v>
      </c>
      <c r="GYE413" s="104" t="s">
        <v>266</v>
      </c>
      <c r="GYF413" s="104" t="s">
        <v>266</v>
      </c>
      <c r="GYG413" s="104" t="s">
        <v>266</v>
      </c>
      <c r="GYH413" s="104" t="s">
        <v>266</v>
      </c>
      <c r="GYI413" s="104" t="s">
        <v>266</v>
      </c>
      <c r="GYJ413" s="104" t="s">
        <v>266</v>
      </c>
      <c r="GYK413" s="104" t="s">
        <v>266</v>
      </c>
      <c r="GYL413" s="104" t="s">
        <v>266</v>
      </c>
      <c r="GYM413" s="104" t="s">
        <v>266</v>
      </c>
      <c r="GYN413" s="104" t="s">
        <v>266</v>
      </c>
      <c r="GYO413" s="104" t="s">
        <v>266</v>
      </c>
      <c r="GYP413" s="104" t="s">
        <v>266</v>
      </c>
      <c r="GYQ413" s="104" t="s">
        <v>266</v>
      </c>
      <c r="GYR413" s="104" t="s">
        <v>266</v>
      </c>
      <c r="GYS413" s="104" t="s">
        <v>266</v>
      </c>
      <c r="GYT413" s="104" t="s">
        <v>266</v>
      </c>
      <c r="GYU413" s="104" t="s">
        <v>266</v>
      </c>
      <c r="GYV413" s="104" t="s">
        <v>266</v>
      </c>
      <c r="GYW413" s="104" t="s">
        <v>266</v>
      </c>
      <c r="GYX413" s="104" t="s">
        <v>266</v>
      </c>
      <c r="GYY413" s="104" t="s">
        <v>266</v>
      </c>
      <c r="GYZ413" s="104" t="s">
        <v>266</v>
      </c>
      <c r="GZA413" s="104" t="s">
        <v>266</v>
      </c>
      <c r="GZB413" s="104" t="s">
        <v>266</v>
      </c>
      <c r="GZC413" s="104" t="s">
        <v>266</v>
      </c>
      <c r="GZD413" s="104" t="s">
        <v>266</v>
      </c>
      <c r="GZE413" s="104" t="s">
        <v>266</v>
      </c>
      <c r="GZF413" s="104" t="s">
        <v>266</v>
      </c>
      <c r="GZG413" s="104" t="s">
        <v>266</v>
      </c>
      <c r="GZH413" s="104" t="s">
        <v>266</v>
      </c>
      <c r="GZI413" s="104" t="s">
        <v>266</v>
      </c>
      <c r="GZJ413" s="104" t="s">
        <v>266</v>
      </c>
      <c r="GZK413" s="104" t="s">
        <v>266</v>
      </c>
      <c r="GZL413" s="104" t="s">
        <v>266</v>
      </c>
      <c r="GZM413" s="104" t="s">
        <v>266</v>
      </c>
      <c r="GZN413" s="104" t="s">
        <v>266</v>
      </c>
      <c r="GZO413" s="104" t="s">
        <v>266</v>
      </c>
      <c r="GZP413" s="104" t="s">
        <v>266</v>
      </c>
      <c r="GZQ413" s="104" t="s">
        <v>266</v>
      </c>
      <c r="GZR413" s="104" t="s">
        <v>266</v>
      </c>
      <c r="GZS413" s="104" t="s">
        <v>266</v>
      </c>
      <c r="GZT413" s="104" t="s">
        <v>266</v>
      </c>
      <c r="GZU413" s="104" t="s">
        <v>266</v>
      </c>
      <c r="GZV413" s="104" t="s">
        <v>266</v>
      </c>
      <c r="GZW413" s="104" t="s">
        <v>266</v>
      </c>
      <c r="GZX413" s="104" t="s">
        <v>266</v>
      </c>
      <c r="GZY413" s="104" t="s">
        <v>266</v>
      </c>
      <c r="GZZ413" s="104" t="s">
        <v>266</v>
      </c>
      <c r="HAA413" s="104" t="s">
        <v>266</v>
      </c>
      <c r="HAB413" s="104" t="s">
        <v>266</v>
      </c>
      <c r="HAC413" s="104" t="s">
        <v>266</v>
      </c>
      <c r="HAD413" s="104" t="s">
        <v>266</v>
      </c>
      <c r="HAE413" s="104" t="s">
        <v>266</v>
      </c>
      <c r="HAF413" s="104" t="s">
        <v>266</v>
      </c>
      <c r="HAG413" s="104" t="s">
        <v>266</v>
      </c>
      <c r="HAH413" s="104" t="s">
        <v>266</v>
      </c>
      <c r="HAI413" s="104" t="s">
        <v>266</v>
      </c>
      <c r="HAJ413" s="104" t="s">
        <v>266</v>
      </c>
      <c r="HAK413" s="104" t="s">
        <v>266</v>
      </c>
      <c r="HAL413" s="104" t="s">
        <v>266</v>
      </c>
      <c r="HAM413" s="104" t="s">
        <v>266</v>
      </c>
      <c r="HAN413" s="104" t="s">
        <v>266</v>
      </c>
      <c r="HAO413" s="104" t="s">
        <v>266</v>
      </c>
      <c r="HAP413" s="104" t="s">
        <v>266</v>
      </c>
      <c r="HAQ413" s="104" t="s">
        <v>266</v>
      </c>
      <c r="HAR413" s="104" t="s">
        <v>266</v>
      </c>
      <c r="HAS413" s="104" t="s">
        <v>266</v>
      </c>
      <c r="HAT413" s="104" t="s">
        <v>266</v>
      </c>
      <c r="HAU413" s="104" t="s">
        <v>266</v>
      </c>
      <c r="HAV413" s="104" t="s">
        <v>266</v>
      </c>
      <c r="HAW413" s="104" t="s">
        <v>266</v>
      </c>
      <c r="HAX413" s="104" t="s">
        <v>266</v>
      </c>
      <c r="HAY413" s="104" t="s">
        <v>266</v>
      </c>
      <c r="HAZ413" s="104" t="s">
        <v>266</v>
      </c>
      <c r="HBA413" s="104" t="s">
        <v>266</v>
      </c>
      <c r="HBB413" s="104" t="s">
        <v>266</v>
      </c>
      <c r="HBC413" s="104" t="s">
        <v>266</v>
      </c>
      <c r="HBD413" s="104" t="s">
        <v>266</v>
      </c>
      <c r="HBE413" s="104" t="s">
        <v>266</v>
      </c>
      <c r="HBF413" s="104" t="s">
        <v>266</v>
      </c>
      <c r="HBG413" s="104" t="s">
        <v>266</v>
      </c>
      <c r="HBH413" s="104" t="s">
        <v>266</v>
      </c>
      <c r="HBI413" s="104" t="s">
        <v>266</v>
      </c>
      <c r="HBJ413" s="104" t="s">
        <v>266</v>
      </c>
      <c r="HBK413" s="104" t="s">
        <v>266</v>
      </c>
      <c r="HBL413" s="104" t="s">
        <v>266</v>
      </c>
      <c r="HBM413" s="104" t="s">
        <v>266</v>
      </c>
      <c r="HBN413" s="104" t="s">
        <v>266</v>
      </c>
      <c r="HBO413" s="104" t="s">
        <v>266</v>
      </c>
      <c r="HBP413" s="104" t="s">
        <v>266</v>
      </c>
      <c r="HBQ413" s="104" t="s">
        <v>266</v>
      </c>
      <c r="HBR413" s="104" t="s">
        <v>266</v>
      </c>
      <c r="HBS413" s="104" t="s">
        <v>266</v>
      </c>
      <c r="HBT413" s="104" t="s">
        <v>266</v>
      </c>
      <c r="HBU413" s="104" t="s">
        <v>266</v>
      </c>
      <c r="HBV413" s="104" t="s">
        <v>266</v>
      </c>
      <c r="HBW413" s="104" t="s">
        <v>266</v>
      </c>
      <c r="HBX413" s="104" t="s">
        <v>266</v>
      </c>
      <c r="HBY413" s="104" t="s">
        <v>266</v>
      </c>
      <c r="HBZ413" s="104" t="s">
        <v>266</v>
      </c>
      <c r="HCA413" s="104" t="s">
        <v>266</v>
      </c>
      <c r="HCB413" s="104" t="s">
        <v>266</v>
      </c>
      <c r="HCC413" s="104" t="s">
        <v>266</v>
      </c>
      <c r="HCD413" s="104" t="s">
        <v>266</v>
      </c>
      <c r="HCE413" s="104" t="s">
        <v>266</v>
      </c>
      <c r="HCF413" s="104" t="s">
        <v>266</v>
      </c>
      <c r="HCG413" s="104" t="s">
        <v>266</v>
      </c>
      <c r="HCH413" s="104" t="s">
        <v>266</v>
      </c>
      <c r="HCI413" s="104" t="s">
        <v>266</v>
      </c>
      <c r="HCJ413" s="104" t="s">
        <v>266</v>
      </c>
      <c r="HCK413" s="104" t="s">
        <v>266</v>
      </c>
      <c r="HCL413" s="104" t="s">
        <v>266</v>
      </c>
      <c r="HCM413" s="104" t="s">
        <v>266</v>
      </c>
      <c r="HCN413" s="104" t="s">
        <v>266</v>
      </c>
      <c r="HCO413" s="104" t="s">
        <v>266</v>
      </c>
      <c r="HCP413" s="104" t="s">
        <v>266</v>
      </c>
      <c r="HCQ413" s="104" t="s">
        <v>266</v>
      </c>
      <c r="HCR413" s="104" t="s">
        <v>266</v>
      </c>
      <c r="HCS413" s="104" t="s">
        <v>266</v>
      </c>
      <c r="HCT413" s="104" t="s">
        <v>266</v>
      </c>
      <c r="HCU413" s="104" t="s">
        <v>266</v>
      </c>
      <c r="HCV413" s="104" t="s">
        <v>266</v>
      </c>
      <c r="HCW413" s="104" t="s">
        <v>266</v>
      </c>
      <c r="HCX413" s="104" t="s">
        <v>266</v>
      </c>
      <c r="HCY413" s="104" t="s">
        <v>266</v>
      </c>
      <c r="HCZ413" s="104" t="s">
        <v>266</v>
      </c>
      <c r="HDA413" s="104" t="s">
        <v>266</v>
      </c>
      <c r="HDB413" s="104" t="s">
        <v>266</v>
      </c>
      <c r="HDC413" s="104" t="s">
        <v>266</v>
      </c>
      <c r="HDD413" s="104" t="s">
        <v>266</v>
      </c>
      <c r="HDE413" s="104" t="s">
        <v>266</v>
      </c>
      <c r="HDF413" s="104" t="s">
        <v>266</v>
      </c>
      <c r="HDG413" s="104" t="s">
        <v>266</v>
      </c>
      <c r="HDH413" s="104" t="s">
        <v>266</v>
      </c>
      <c r="HDI413" s="104" t="s">
        <v>266</v>
      </c>
      <c r="HDJ413" s="104" t="s">
        <v>266</v>
      </c>
      <c r="HDK413" s="104" t="s">
        <v>266</v>
      </c>
      <c r="HDL413" s="104" t="s">
        <v>266</v>
      </c>
      <c r="HDM413" s="104" t="s">
        <v>266</v>
      </c>
      <c r="HDN413" s="104" t="s">
        <v>266</v>
      </c>
      <c r="HDO413" s="104" t="s">
        <v>266</v>
      </c>
      <c r="HDP413" s="104" t="s">
        <v>266</v>
      </c>
      <c r="HDQ413" s="104" t="s">
        <v>266</v>
      </c>
      <c r="HDR413" s="104" t="s">
        <v>266</v>
      </c>
      <c r="HDS413" s="104" t="s">
        <v>266</v>
      </c>
      <c r="HDT413" s="104" t="s">
        <v>266</v>
      </c>
      <c r="HDU413" s="104" t="s">
        <v>266</v>
      </c>
      <c r="HDV413" s="104" t="s">
        <v>266</v>
      </c>
      <c r="HDW413" s="104" t="s">
        <v>266</v>
      </c>
      <c r="HDX413" s="104" t="s">
        <v>266</v>
      </c>
      <c r="HDY413" s="104" t="s">
        <v>266</v>
      </c>
      <c r="HDZ413" s="104" t="s">
        <v>266</v>
      </c>
      <c r="HEA413" s="104" t="s">
        <v>266</v>
      </c>
      <c r="HEB413" s="104" t="s">
        <v>266</v>
      </c>
      <c r="HEC413" s="104" t="s">
        <v>266</v>
      </c>
      <c r="HED413" s="104" t="s">
        <v>266</v>
      </c>
      <c r="HEE413" s="104" t="s">
        <v>266</v>
      </c>
      <c r="HEF413" s="104" t="s">
        <v>266</v>
      </c>
      <c r="HEG413" s="104" t="s">
        <v>266</v>
      </c>
      <c r="HEH413" s="104" t="s">
        <v>266</v>
      </c>
      <c r="HEI413" s="104" t="s">
        <v>266</v>
      </c>
      <c r="HEJ413" s="104" t="s">
        <v>266</v>
      </c>
      <c r="HEK413" s="104" t="s">
        <v>266</v>
      </c>
      <c r="HEL413" s="104" t="s">
        <v>266</v>
      </c>
      <c r="HEM413" s="104" t="s">
        <v>266</v>
      </c>
      <c r="HEN413" s="104" t="s">
        <v>266</v>
      </c>
      <c r="HEO413" s="104" t="s">
        <v>266</v>
      </c>
      <c r="HEP413" s="104" t="s">
        <v>266</v>
      </c>
      <c r="HEQ413" s="104" t="s">
        <v>266</v>
      </c>
      <c r="HER413" s="104" t="s">
        <v>266</v>
      </c>
      <c r="HES413" s="104" t="s">
        <v>266</v>
      </c>
      <c r="HET413" s="104" t="s">
        <v>266</v>
      </c>
      <c r="HEU413" s="104" t="s">
        <v>266</v>
      </c>
      <c r="HEV413" s="104" t="s">
        <v>266</v>
      </c>
      <c r="HEW413" s="104" t="s">
        <v>266</v>
      </c>
      <c r="HEX413" s="104" t="s">
        <v>266</v>
      </c>
      <c r="HEY413" s="104" t="s">
        <v>266</v>
      </c>
      <c r="HEZ413" s="104" t="s">
        <v>266</v>
      </c>
      <c r="HFA413" s="104" t="s">
        <v>266</v>
      </c>
      <c r="HFB413" s="104" t="s">
        <v>266</v>
      </c>
      <c r="HFC413" s="104" t="s">
        <v>266</v>
      </c>
      <c r="HFD413" s="104" t="s">
        <v>266</v>
      </c>
      <c r="HFE413" s="104" t="s">
        <v>266</v>
      </c>
      <c r="HFF413" s="104" t="s">
        <v>266</v>
      </c>
      <c r="HFG413" s="104" t="s">
        <v>266</v>
      </c>
      <c r="HFH413" s="104" t="s">
        <v>266</v>
      </c>
      <c r="HFI413" s="104" t="s">
        <v>266</v>
      </c>
      <c r="HFJ413" s="104" t="s">
        <v>266</v>
      </c>
      <c r="HFK413" s="104" t="s">
        <v>266</v>
      </c>
      <c r="HFL413" s="104" t="s">
        <v>266</v>
      </c>
      <c r="HFM413" s="104" t="s">
        <v>266</v>
      </c>
      <c r="HFN413" s="104" t="s">
        <v>266</v>
      </c>
      <c r="HFO413" s="104" t="s">
        <v>266</v>
      </c>
      <c r="HFP413" s="104" t="s">
        <v>266</v>
      </c>
      <c r="HFQ413" s="104" t="s">
        <v>266</v>
      </c>
      <c r="HFR413" s="104" t="s">
        <v>266</v>
      </c>
      <c r="HFS413" s="104" t="s">
        <v>266</v>
      </c>
      <c r="HFT413" s="104" t="s">
        <v>266</v>
      </c>
      <c r="HFU413" s="104" t="s">
        <v>266</v>
      </c>
      <c r="HFV413" s="104" t="s">
        <v>266</v>
      </c>
      <c r="HFW413" s="104" t="s">
        <v>266</v>
      </c>
      <c r="HFX413" s="104" t="s">
        <v>266</v>
      </c>
      <c r="HFY413" s="104" t="s">
        <v>266</v>
      </c>
      <c r="HFZ413" s="104" t="s">
        <v>266</v>
      </c>
      <c r="HGA413" s="104" t="s">
        <v>266</v>
      </c>
      <c r="HGB413" s="104" t="s">
        <v>266</v>
      </c>
      <c r="HGC413" s="104" t="s">
        <v>266</v>
      </c>
      <c r="HGD413" s="104" t="s">
        <v>266</v>
      </c>
      <c r="HGE413" s="104" t="s">
        <v>266</v>
      </c>
      <c r="HGF413" s="104" t="s">
        <v>266</v>
      </c>
      <c r="HGG413" s="104" t="s">
        <v>266</v>
      </c>
      <c r="HGH413" s="104" t="s">
        <v>266</v>
      </c>
      <c r="HGI413" s="104" t="s">
        <v>266</v>
      </c>
      <c r="HGJ413" s="104" t="s">
        <v>266</v>
      </c>
      <c r="HGK413" s="104" t="s">
        <v>266</v>
      </c>
      <c r="HGL413" s="104" t="s">
        <v>266</v>
      </c>
      <c r="HGM413" s="104" t="s">
        <v>266</v>
      </c>
      <c r="HGN413" s="104" t="s">
        <v>266</v>
      </c>
      <c r="HGO413" s="104" t="s">
        <v>266</v>
      </c>
      <c r="HGP413" s="104" t="s">
        <v>266</v>
      </c>
      <c r="HGQ413" s="104" t="s">
        <v>266</v>
      </c>
      <c r="HGR413" s="104" t="s">
        <v>266</v>
      </c>
      <c r="HGS413" s="104" t="s">
        <v>266</v>
      </c>
      <c r="HGT413" s="104" t="s">
        <v>266</v>
      </c>
      <c r="HGU413" s="104" t="s">
        <v>266</v>
      </c>
      <c r="HGV413" s="104" t="s">
        <v>266</v>
      </c>
      <c r="HGW413" s="104" t="s">
        <v>266</v>
      </c>
      <c r="HGX413" s="104" t="s">
        <v>266</v>
      </c>
      <c r="HGY413" s="104" t="s">
        <v>266</v>
      </c>
      <c r="HGZ413" s="104" t="s">
        <v>266</v>
      </c>
      <c r="HHA413" s="104" t="s">
        <v>266</v>
      </c>
      <c r="HHB413" s="104" t="s">
        <v>266</v>
      </c>
      <c r="HHC413" s="104" t="s">
        <v>266</v>
      </c>
      <c r="HHD413" s="104" t="s">
        <v>266</v>
      </c>
      <c r="HHE413" s="104" t="s">
        <v>266</v>
      </c>
      <c r="HHF413" s="104" t="s">
        <v>266</v>
      </c>
      <c r="HHG413" s="104" t="s">
        <v>266</v>
      </c>
      <c r="HHH413" s="104" t="s">
        <v>266</v>
      </c>
      <c r="HHI413" s="104" t="s">
        <v>266</v>
      </c>
      <c r="HHJ413" s="104" t="s">
        <v>266</v>
      </c>
      <c r="HHK413" s="104" t="s">
        <v>266</v>
      </c>
      <c r="HHL413" s="104" t="s">
        <v>266</v>
      </c>
      <c r="HHM413" s="104" t="s">
        <v>266</v>
      </c>
      <c r="HHN413" s="104" t="s">
        <v>266</v>
      </c>
      <c r="HHO413" s="104" t="s">
        <v>266</v>
      </c>
      <c r="HHP413" s="104" t="s">
        <v>266</v>
      </c>
      <c r="HHQ413" s="104" t="s">
        <v>266</v>
      </c>
      <c r="HHR413" s="104" t="s">
        <v>266</v>
      </c>
      <c r="HHS413" s="104" t="s">
        <v>266</v>
      </c>
      <c r="HHT413" s="104" t="s">
        <v>266</v>
      </c>
      <c r="HHU413" s="104" t="s">
        <v>266</v>
      </c>
      <c r="HHV413" s="104" t="s">
        <v>266</v>
      </c>
      <c r="HHW413" s="104" t="s">
        <v>266</v>
      </c>
      <c r="HHX413" s="104" t="s">
        <v>266</v>
      </c>
      <c r="HHY413" s="104" t="s">
        <v>266</v>
      </c>
      <c r="HHZ413" s="104" t="s">
        <v>266</v>
      </c>
      <c r="HIA413" s="104" t="s">
        <v>266</v>
      </c>
      <c r="HIB413" s="104" t="s">
        <v>266</v>
      </c>
      <c r="HIC413" s="104" t="s">
        <v>266</v>
      </c>
      <c r="HID413" s="104" t="s">
        <v>266</v>
      </c>
      <c r="HIE413" s="104" t="s">
        <v>266</v>
      </c>
      <c r="HIF413" s="104" t="s">
        <v>266</v>
      </c>
      <c r="HIG413" s="104" t="s">
        <v>266</v>
      </c>
      <c r="HIH413" s="104" t="s">
        <v>266</v>
      </c>
      <c r="HII413" s="104" t="s">
        <v>266</v>
      </c>
      <c r="HIJ413" s="104" t="s">
        <v>266</v>
      </c>
      <c r="HIK413" s="104" t="s">
        <v>266</v>
      </c>
      <c r="HIL413" s="104" t="s">
        <v>266</v>
      </c>
      <c r="HIM413" s="104" t="s">
        <v>266</v>
      </c>
      <c r="HIN413" s="104" t="s">
        <v>266</v>
      </c>
      <c r="HIO413" s="104" t="s">
        <v>266</v>
      </c>
      <c r="HIP413" s="104" t="s">
        <v>266</v>
      </c>
      <c r="HIQ413" s="104" t="s">
        <v>266</v>
      </c>
      <c r="HIR413" s="104" t="s">
        <v>266</v>
      </c>
      <c r="HIS413" s="104" t="s">
        <v>266</v>
      </c>
      <c r="HIT413" s="104" t="s">
        <v>266</v>
      </c>
      <c r="HIU413" s="104" t="s">
        <v>266</v>
      </c>
      <c r="HIV413" s="104" t="s">
        <v>266</v>
      </c>
      <c r="HIW413" s="104" t="s">
        <v>266</v>
      </c>
      <c r="HIX413" s="104" t="s">
        <v>266</v>
      </c>
      <c r="HIY413" s="104" t="s">
        <v>266</v>
      </c>
      <c r="HIZ413" s="104" t="s">
        <v>266</v>
      </c>
      <c r="HJA413" s="104" t="s">
        <v>266</v>
      </c>
      <c r="HJB413" s="104" t="s">
        <v>266</v>
      </c>
      <c r="HJC413" s="104" t="s">
        <v>266</v>
      </c>
      <c r="HJD413" s="104" t="s">
        <v>266</v>
      </c>
      <c r="HJE413" s="104" t="s">
        <v>266</v>
      </c>
      <c r="HJF413" s="104" t="s">
        <v>266</v>
      </c>
      <c r="HJG413" s="104" t="s">
        <v>266</v>
      </c>
      <c r="HJH413" s="104" t="s">
        <v>266</v>
      </c>
      <c r="HJI413" s="104" t="s">
        <v>266</v>
      </c>
      <c r="HJJ413" s="104" t="s">
        <v>266</v>
      </c>
      <c r="HJK413" s="104" t="s">
        <v>266</v>
      </c>
      <c r="HJL413" s="104" t="s">
        <v>266</v>
      </c>
      <c r="HJM413" s="104" t="s">
        <v>266</v>
      </c>
      <c r="HJN413" s="104" t="s">
        <v>266</v>
      </c>
      <c r="HJO413" s="104" t="s">
        <v>266</v>
      </c>
      <c r="HJP413" s="104" t="s">
        <v>266</v>
      </c>
      <c r="HJQ413" s="104" t="s">
        <v>266</v>
      </c>
      <c r="HJR413" s="104" t="s">
        <v>266</v>
      </c>
      <c r="HJS413" s="104" t="s">
        <v>266</v>
      </c>
      <c r="HJT413" s="104" t="s">
        <v>266</v>
      </c>
      <c r="HJU413" s="104" t="s">
        <v>266</v>
      </c>
      <c r="HJV413" s="104" t="s">
        <v>266</v>
      </c>
      <c r="HJW413" s="104" t="s">
        <v>266</v>
      </c>
      <c r="HJX413" s="104" t="s">
        <v>266</v>
      </c>
      <c r="HJY413" s="104" t="s">
        <v>266</v>
      </c>
      <c r="HJZ413" s="104" t="s">
        <v>266</v>
      </c>
      <c r="HKA413" s="104" t="s">
        <v>266</v>
      </c>
      <c r="HKB413" s="104" t="s">
        <v>266</v>
      </c>
      <c r="HKC413" s="104" t="s">
        <v>266</v>
      </c>
      <c r="HKD413" s="104" t="s">
        <v>266</v>
      </c>
      <c r="HKE413" s="104" t="s">
        <v>266</v>
      </c>
      <c r="HKF413" s="104" t="s">
        <v>266</v>
      </c>
      <c r="HKG413" s="104" t="s">
        <v>266</v>
      </c>
      <c r="HKH413" s="104" t="s">
        <v>266</v>
      </c>
      <c r="HKI413" s="104" t="s">
        <v>266</v>
      </c>
      <c r="HKJ413" s="104" t="s">
        <v>266</v>
      </c>
      <c r="HKK413" s="104" t="s">
        <v>266</v>
      </c>
      <c r="HKL413" s="104" t="s">
        <v>266</v>
      </c>
      <c r="HKM413" s="104" t="s">
        <v>266</v>
      </c>
      <c r="HKN413" s="104" t="s">
        <v>266</v>
      </c>
      <c r="HKO413" s="104" t="s">
        <v>266</v>
      </c>
      <c r="HKP413" s="104" t="s">
        <v>266</v>
      </c>
      <c r="HKQ413" s="104" t="s">
        <v>266</v>
      </c>
      <c r="HKR413" s="104" t="s">
        <v>266</v>
      </c>
      <c r="HKS413" s="104" t="s">
        <v>266</v>
      </c>
      <c r="HKT413" s="104" t="s">
        <v>266</v>
      </c>
      <c r="HKU413" s="104" t="s">
        <v>266</v>
      </c>
      <c r="HKV413" s="104" t="s">
        <v>266</v>
      </c>
      <c r="HKW413" s="104" t="s">
        <v>266</v>
      </c>
      <c r="HKX413" s="104" t="s">
        <v>266</v>
      </c>
      <c r="HKY413" s="104" t="s">
        <v>266</v>
      </c>
      <c r="HKZ413" s="104" t="s">
        <v>266</v>
      </c>
      <c r="HLA413" s="104" t="s">
        <v>266</v>
      </c>
      <c r="HLB413" s="104" t="s">
        <v>266</v>
      </c>
      <c r="HLC413" s="104" t="s">
        <v>266</v>
      </c>
      <c r="HLD413" s="104" t="s">
        <v>266</v>
      </c>
      <c r="HLE413" s="104" t="s">
        <v>266</v>
      </c>
      <c r="HLF413" s="104" t="s">
        <v>266</v>
      </c>
      <c r="HLG413" s="104" t="s">
        <v>266</v>
      </c>
      <c r="HLH413" s="104" t="s">
        <v>266</v>
      </c>
      <c r="HLI413" s="104" t="s">
        <v>266</v>
      </c>
      <c r="HLJ413" s="104" t="s">
        <v>266</v>
      </c>
      <c r="HLK413" s="104" t="s">
        <v>266</v>
      </c>
      <c r="HLL413" s="104" t="s">
        <v>266</v>
      </c>
      <c r="HLM413" s="104" t="s">
        <v>266</v>
      </c>
      <c r="HLN413" s="104" t="s">
        <v>266</v>
      </c>
      <c r="HLO413" s="104" t="s">
        <v>266</v>
      </c>
      <c r="HLP413" s="104" t="s">
        <v>266</v>
      </c>
      <c r="HLQ413" s="104" t="s">
        <v>266</v>
      </c>
      <c r="HLR413" s="104" t="s">
        <v>266</v>
      </c>
      <c r="HLS413" s="104" t="s">
        <v>266</v>
      </c>
      <c r="HLT413" s="104" t="s">
        <v>266</v>
      </c>
      <c r="HLU413" s="104" t="s">
        <v>266</v>
      </c>
      <c r="HLV413" s="104" t="s">
        <v>266</v>
      </c>
      <c r="HLW413" s="104" t="s">
        <v>266</v>
      </c>
      <c r="HLX413" s="104" t="s">
        <v>266</v>
      </c>
      <c r="HLY413" s="104" t="s">
        <v>266</v>
      </c>
      <c r="HLZ413" s="104" t="s">
        <v>266</v>
      </c>
      <c r="HMA413" s="104" t="s">
        <v>266</v>
      </c>
      <c r="HMB413" s="104" t="s">
        <v>266</v>
      </c>
      <c r="HMC413" s="104" t="s">
        <v>266</v>
      </c>
      <c r="HMD413" s="104" t="s">
        <v>266</v>
      </c>
      <c r="HME413" s="104" t="s">
        <v>266</v>
      </c>
      <c r="HMF413" s="104" t="s">
        <v>266</v>
      </c>
      <c r="HMG413" s="104" t="s">
        <v>266</v>
      </c>
      <c r="HMH413" s="104" t="s">
        <v>266</v>
      </c>
      <c r="HMI413" s="104" t="s">
        <v>266</v>
      </c>
      <c r="HMJ413" s="104" t="s">
        <v>266</v>
      </c>
      <c r="HMK413" s="104" t="s">
        <v>266</v>
      </c>
      <c r="HML413" s="104" t="s">
        <v>266</v>
      </c>
      <c r="HMM413" s="104" t="s">
        <v>266</v>
      </c>
      <c r="HMN413" s="104" t="s">
        <v>266</v>
      </c>
      <c r="HMO413" s="104" t="s">
        <v>266</v>
      </c>
      <c r="HMP413" s="104" t="s">
        <v>266</v>
      </c>
      <c r="HMQ413" s="104" t="s">
        <v>266</v>
      </c>
      <c r="HMR413" s="104" t="s">
        <v>266</v>
      </c>
      <c r="HMS413" s="104" t="s">
        <v>266</v>
      </c>
      <c r="HMT413" s="104" t="s">
        <v>266</v>
      </c>
      <c r="HMU413" s="104" t="s">
        <v>266</v>
      </c>
      <c r="HMV413" s="104" t="s">
        <v>266</v>
      </c>
      <c r="HMW413" s="104" t="s">
        <v>266</v>
      </c>
      <c r="HMX413" s="104" t="s">
        <v>266</v>
      </c>
      <c r="HMY413" s="104" t="s">
        <v>266</v>
      </c>
      <c r="HMZ413" s="104" t="s">
        <v>266</v>
      </c>
      <c r="HNA413" s="104" t="s">
        <v>266</v>
      </c>
      <c r="HNB413" s="104" t="s">
        <v>266</v>
      </c>
      <c r="HNC413" s="104" t="s">
        <v>266</v>
      </c>
      <c r="HND413" s="104" t="s">
        <v>266</v>
      </c>
      <c r="HNE413" s="104" t="s">
        <v>266</v>
      </c>
      <c r="HNF413" s="104" t="s">
        <v>266</v>
      </c>
      <c r="HNG413" s="104" t="s">
        <v>266</v>
      </c>
      <c r="HNH413" s="104" t="s">
        <v>266</v>
      </c>
      <c r="HNI413" s="104" t="s">
        <v>266</v>
      </c>
      <c r="HNJ413" s="104" t="s">
        <v>266</v>
      </c>
      <c r="HNK413" s="104" t="s">
        <v>266</v>
      </c>
      <c r="HNL413" s="104" t="s">
        <v>266</v>
      </c>
      <c r="HNM413" s="104" t="s">
        <v>266</v>
      </c>
      <c r="HNN413" s="104" t="s">
        <v>266</v>
      </c>
      <c r="HNO413" s="104" t="s">
        <v>266</v>
      </c>
      <c r="HNP413" s="104" t="s">
        <v>266</v>
      </c>
      <c r="HNQ413" s="104" t="s">
        <v>266</v>
      </c>
      <c r="HNR413" s="104" t="s">
        <v>266</v>
      </c>
      <c r="HNS413" s="104" t="s">
        <v>266</v>
      </c>
      <c r="HNT413" s="104" t="s">
        <v>266</v>
      </c>
      <c r="HNU413" s="104" t="s">
        <v>266</v>
      </c>
      <c r="HNV413" s="104" t="s">
        <v>266</v>
      </c>
      <c r="HNW413" s="104" t="s">
        <v>266</v>
      </c>
      <c r="HNX413" s="104" t="s">
        <v>266</v>
      </c>
      <c r="HNY413" s="104" t="s">
        <v>266</v>
      </c>
      <c r="HNZ413" s="104" t="s">
        <v>266</v>
      </c>
      <c r="HOA413" s="104" t="s">
        <v>266</v>
      </c>
      <c r="HOB413" s="104" t="s">
        <v>266</v>
      </c>
      <c r="HOC413" s="104" t="s">
        <v>266</v>
      </c>
      <c r="HOD413" s="104" t="s">
        <v>266</v>
      </c>
      <c r="HOE413" s="104" t="s">
        <v>266</v>
      </c>
      <c r="HOF413" s="104" t="s">
        <v>266</v>
      </c>
      <c r="HOG413" s="104" t="s">
        <v>266</v>
      </c>
      <c r="HOH413" s="104" t="s">
        <v>266</v>
      </c>
      <c r="HOI413" s="104" t="s">
        <v>266</v>
      </c>
      <c r="HOJ413" s="104" t="s">
        <v>266</v>
      </c>
      <c r="HOK413" s="104" t="s">
        <v>266</v>
      </c>
      <c r="HOL413" s="104" t="s">
        <v>266</v>
      </c>
      <c r="HOM413" s="104" t="s">
        <v>266</v>
      </c>
      <c r="HON413" s="104" t="s">
        <v>266</v>
      </c>
      <c r="HOO413" s="104" t="s">
        <v>266</v>
      </c>
      <c r="HOP413" s="104" t="s">
        <v>266</v>
      </c>
      <c r="HOQ413" s="104" t="s">
        <v>266</v>
      </c>
      <c r="HOR413" s="104" t="s">
        <v>266</v>
      </c>
      <c r="HOS413" s="104" t="s">
        <v>266</v>
      </c>
      <c r="HOT413" s="104" t="s">
        <v>266</v>
      </c>
      <c r="HOU413" s="104" t="s">
        <v>266</v>
      </c>
      <c r="HOV413" s="104" t="s">
        <v>266</v>
      </c>
      <c r="HOW413" s="104" t="s">
        <v>266</v>
      </c>
      <c r="HOX413" s="104" t="s">
        <v>266</v>
      </c>
      <c r="HOY413" s="104" t="s">
        <v>266</v>
      </c>
      <c r="HOZ413" s="104" t="s">
        <v>266</v>
      </c>
      <c r="HPA413" s="104" t="s">
        <v>266</v>
      </c>
      <c r="HPB413" s="104" t="s">
        <v>266</v>
      </c>
      <c r="HPC413" s="104" t="s">
        <v>266</v>
      </c>
      <c r="HPD413" s="104" t="s">
        <v>266</v>
      </c>
      <c r="HPE413" s="104" t="s">
        <v>266</v>
      </c>
      <c r="HPF413" s="104" t="s">
        <v>266</v>
      </c>
      <c r="HPG413" s="104" t="s">
        <v>266</v>
      </c>
      <c r="HPH413" s="104" t="s">
        <v>266</v>
      </c>
      <c r="HPI413" s="104" t="s">
        <v>266</v>
      </c>
      <c r="HPJ413" s="104" t="s">
        <v>266</v>
      </c>
      <c r="HPK413" s="104" t="s">
        <v>266</v>
      </c>
      <c r="HPL413" s="104" t="s">
        <v>266</v>
      </c>
      <c r="HPM413" s="104" t="s">
        <v>266</v>
      </c>
      <c r="HPN413" s="104" t="s">
        <v>266</v>
      </c>
      <c r="HPO413" s="104" t="s">
        <v>266</v>
      </c>
      <c r="HPP413" s="104" t="s">
        <v>266</v>
      </c>
      <c r="HPQ413" s="104" t="s">
        <v>266</v>
      </c>
      <c r="HPR413" s="104" t="s">
        <v>266</v>
      </c>
      <c r="HPS413" s="104" t="s">
        <v>266</v>
      </c>
      <c r="HPT413" s="104" t="s">
        <v>266</v>
      </c>
      <c r="HPU413" s="104" t="s">
        <v>266</v>
      </c>
      <c r="HPV413" s="104" t="s">
        <v>266</v>
      </c>
      <c r="HPW413" s="104" t="s">
        <v>266</v>
      </c>
      <c r="HPX413" s="104" t="s">
        <v>266</v>
      </c>
      <c r="HPY413" s="104" t="s">
        <v>266</v>
      </c>
      <c r="HPZ413" s="104" t="s">
        <v>266</v>
      </c>
      <c r="HQA413" s="104" t="s">
        <v>266</v>
      </c>
      <c r="HQB413" s="104" t="s">
        <v>266</v>
      </c>
      <c r="HQC413" s="104" t="s">
        <v>266</v>
      </c>
      <c r="HQD413" s="104" t="s">
        <v>266</v>
      </c>
      <c r="HQE413" s="104" t="s">
        <v>266</v>
      </c>
      <c r="HQF413" s="104" t="s">
        <v>266</v>
      </c>
      <c r="HQG413" s="104" t="s">
        <v>266</v>
      </c>
      <c r="HQH413" s="104" t="s">
        <v>266</v>
      </c>
      <c r="HQI413" s="104" t="s">
        <v>266</v>
      </c>
      <c r="HQJ413" s="104" t="s">
        <v>266</v>
      </c>
      <c r="HQK413" s="104" t="s">
        <v>266</v>
      </c>
      <c r="HQL413" s="104" t="s">
        <v>266</v>
      </c>
      <c r="HQM413" s="104" t="s">
        <v>266</v>
      </c>
      <c r="HQN413" s="104" t="s">
        <v>266</v>
      </c>
      <c r="HQO413" s="104" t="s">
        <v>266</v>
      </c>
      <c r="HQP413" s="104" t="s">
        <v>266</v>
      </c>
      <c r="HQQ413" s="104" t="s">
        <v>266</v>
      </c>
      <c r="HQR413" s="104" t="s">
        <v>266</v>
      </c>
      <c r="HQS413" s="104" t="s">
        <v>266</v>
      </c>
      <c r="HQT413" s="104" t="s">
        <v>266</v>
      </c>
      <c r="HQU413" s="104" t="s">
        <v>266</v>
      </c>
      <c r="HQV413" s="104" t="s">
        <v>266</v>
      </c>
      <c r="HQW413" s="104" t="s">
        <v>266</v>
      </c>
      <c r="HQX413" s="104" t="s">
        <v>266</v>
      </c>
      <c r="HQY413" s="104" t="s">
        <v>266</v>
      </c>
      <c r="HQZ413" s="104" t="s">
        <v>266</v>
      </c>
      <c r="HRA413" s="104" t="s">
        <v>266</v>
      </c>
      <c r="HRB413" s="104" t="s">
        <v>266</v>
      </c>
      <c r="HRC413" s="104" t="s">
        <v>266</v>
      </c>
      <c r="HRD413" s="104" t="s">
        <v>266</v>
      </c>
      <c r="HRE413" s="104" t="s">
        <v>266</v>
      </c>
      <c r="HRF413" s="104" t="s">
        <v>266</v>
      </c>
      <c r="HRG413" s="104" t="s">
        <v>266</v>
      </c>
      <c r="HRH413" s="104" t="s">
        <v>266</v>
      </c>
      <c r="HRI413" s="104" t="s">
        <v>266</v>
      </c>
      <c r="HRJ413" s="104" t="s">
        <v>266</v>
      </c>
      <c r="HRK413" s="104" t="s">
        <v>266</v>
      </c>
      <c r="HRL413" s="104" t="s">
        <v>266</v>
      </c>
      <c r="HRM413" s="104" t="s">
        <v>266</v>
      </c>
      <c r="HRN413" s="104" t="s">
        <v>266</v>
      </c>
      <c r="HRO413" s="104" t="s">
        <v>266</v>
      </c>
      <c r="HRP413" s="104" t="s">
        <v>266</v>
      </c>
      <c r="HRQ413" s="104" t="s">
        <v>266</v>
      </c>
      <c r="HRR413" s="104" t="s">
        <v>266</v>
      </c>
      <c r="HRS413" s="104" t="s">
        <v>266</v>
      </c>
      <c r="HRT413" s="104" t="s">
        <v>266</v>
      </c>
      <c r="HRU413" s="104" t="s">
        <v>266</v>
      </c>
      <c r="HRV413" s="104" t="s">
        <v>266</v>
      </c>
      <c r="HRW413" s="104" t="s">
        <v>266</v>
      </c>
      <c r="HRX413" s="104" t="s">
        <v>266</v>
      </c>
      <c r="HRY413" s="104" t="s">
        <v>266</v>
      </c>
      <c r="HRZ413" s="104" t="s">
        <v>266</v>
      </c>
      <c r="HSA413" s="104" t="s">
        <v>266</v>
      </c>
      <c r="HSB413" s="104" t="s">
        <v>266</v>
      </c>
      <c r="HSC413" s="104" t="s">
        <v>266</v>
      </c>
      <c r="HSD413" s="104" t="s">
        <v>266</v>
      </c>
      <c r="HSE413" s="104" t="s">
        <v>266</v>
      </c>
      <c r="HSF413" s="104" t="s">
        <v>266</v>
      </c>
      <c r="HSG413" s="104" t="s">
        <v>266</v>
      </c>
      <c r="HSH413" s="104" t="s">
        <v>266</v>
      </c>
      <c r="HSI413" s="104" t="s">
        <v>266</v>
      </c>
      <c r="HSJ413" s="104" t="s">
        <v>266</v>
      </c>
      <c r="HSK413" s="104" t="s">
        <v>266</v>
      </c>
      <c r="HSL413" s="104" t="s">
        <v>266</v>
      </c>
      <c r="HSM413" s="104" t="s">
        <v>266</v>
      </c>
      <c r="HSN413" s="104" t="s">
        <v>266</v>
      </c>
      <c r="HSO413" s="104" t="s">
        <v>266</v>
      </c>
      <c r="HSP413" s="104" t="s">
        <v>266</v>
      </c>
      <c r="HSQ413" s="104" t="s">
        <v>266</v>
      </c>
      <c r="HSR413" s="104" t="s">
        <v>266</v>
      </c>
      <c r="HSS413" s="104" t="s">
        <v>266</v>
      </c>
      <c r="HST413" s="104" t="s">
        <v>266</v>
      </c>
      <c r="HSU413" s="104" t="s">
        <v>266</v>
      </c>
      <c r="HSV413" s="104" t="s">
        <v>266</v>
      </c>
      <c r="HSW413" s="104" t="s">
        <v>266</v>
      </c>
      <c r="HSX413" s="104" t="s">
        <v>266</v>
      </c>
      <c r="HSY413" s="104" t="s">
        <v>266</v>
      </c>
      <c r="HSZ413" s="104" t="s">
        <v>266</v>
      </c>
      <c r="HTA413" s="104" t="s">
        <v>266</v>
      </c>
      <c r="HTB413" s="104" t="s">
        <v>266</v>
      </c>
      <c r="HTC413" s="104" t="s">
        <v>266</v>
      </c>
      <c r="HTD413" s="104" t="s">
        <v>266</v>
      </c>
      <c r="HTE413" s="104" t="s">
        <v>266</v>
      </c>
      <c r="HTF413" s="104" t="s">
        <v>266</v>
      </c>
      <c r="HTG413" s="104" t="s">
        <v>266</v>
      </c>
      <c r="HTH413" s="104" t="s">
        <v>266</v>
      </c>
      <c r="HTI413" s="104" t="s">
        <v>266</v>
      </c>
      <c r="HTJ413" s="104" t="s">
        <v>266</v>
      </c>
      <c r="HTK413" s="104" t="s">
        <v>266</v>
      </c>
      <c r="HTL413" s="104" t="s">
        <v>266</v>
      </c>
      <c r="HTM413" s="104" t="s">
        <v>266</v>
      </c>
      <c r="HTN413" s="104" t="s">
        <v>266</v>
      </c>
      <c r="HTO413" s="104" t="s">
        <v>266</v>
      </c>
      <c r="HTP413" s="104" t="s">
        <v>266</v>
      </c>
      <c r="HTQ413" s="104" t="s">
        <v>266</v>
      </c>
      <c r="HTR413" s="104" t="s">
        <v>266</v>
      </c>
      <c r="HTS413" s="104" t="s">
        <v>266</v>
      </c>
      <c r="HTT413" s="104" t="s">
        <v>266</v>
      </c>
      <c r="HTU413" s="104" t="s">
        <v>266</v>
      </c>
      <c r="HTV413" s="104" t="s">
        <v>266</v>
      </c>
      <c r="HTW413" s="104" t="s">
        <v>266</v>
      </c>
      <c r="HTX413" s="104" t="s">
        <v>266</v>
      </c>
      <c r="HTY413" s="104" t="s">
        <v>266</v>
      </c>
      <c r="HTZ413" s="104" t="s">
        <v>266</v>
      </c>
      <c r="HUA413" s="104" t="s">
        <v>266</v>
      </c>
      <c r="HUB413" s="104" t="s">
        <v>266</v>
      </c>
      <c r="HUC413" s="104" t="s">
        <v>266</v>
      </c>
      <c r="HUD413" s="104" t="s">
        <v>266</v>
      </c>
      <c r="HUE413" s="104" t="s">
        <v>266</v>
      </c>
      <c r="HUF413" s="104" t="s">
        <v>266</v>
      </c>
      <c r="HUG413" s="104" t="s">
        <v>266</v>
      </c>
      <c r="HUH413" s="104" t="s">
        <v>266</v>
      </c>
      <c r="HUI413" s="104" t="s">
        <v>266</v>
      </c>
      <c r="HUJ413" s="104" t="s">
        <v>266</v>
      </c>
      <c r="HUK413" s="104" t="s">
        <v>266</v>
      </c>
      <c r="HUL413" s="104" t="s">
        <v>266</v>
      </c>
      <c r="HUM413" s="104" t="s">
        <v>266</v>
      </c>
      <c r="HUN413" s="104" t="s">
        <v>266</v>
      </c>
      <c r="HUO413" s="104" t="s">
        <v>266</v>
      </c>
      <c r="HUP413" s="104" t="s">
        <v>266</v>
      </c>
      <c r="HUQ413" s="104" t="s">
        <v>266</v>
      </c>
      <c r="HUR413" s="104" t="s">
        <v>266</v>
      </c>
      <c r="HUS413" s="104" t="s">
        <v>266</v>
      </c>
      <c r="HUT413" s="104" t="s">
        <v>266</v>
      </c>
      <c r="HUU413" s="104" t="s">
        <v>266</v>
      </c>
      <c r="HUV413" s="104" t="s">
        <v>266</v>
      </c>
      <c r="HUW413" s="104" t="s">
        <v>266</v>
      </c>
      <c r="HUX413" s="104" t="s">
        <v>266</v>
      </c>
      <c r="HUY413" s="104" t="s">
        <v>266</v>
      </c>
      <c r="HUZ413" s="104" t="s">
        <v>266</v>
      </c>
      <c r="HVA413" s="104" t="s">
        <v>266</v>
      </c>
      <c r="HVB413" s="104" t="s">
        <v>266</v>
      </c>
      <c r="HVC413" s="104" t="s">
        <v>266</v>
      </c>
      <c r="HVD413" s="104" t="s">
        <v>266</v>
      </c>
      <c r="HVE413" s="104" t="s">
        <v>266</v>
      </c>
      <c r="HVF413" s="104" t="s">
        <v>266</v>
      </c>
      <c r="HVG413" s="104" t="s">
        <v>266</v>
      </c>
      <c r="HVH413" s="104" t="s">
        <v>266</v>
      </c>
      <c r="HVI413" s="104" t="s">
        <v>266</v>
      </c>
      <c r="HVJ413" s="104" t="s">
        <v>266</v>
      </c>
      <c r="HVK413" s="104" t="s">
        <v>266</v>
      </c>
      <c r="HVL413" s="104" t="s">
        <v>266</v>
      </c>
      <c r="HVM413" s="104" t="s">
        <v>266</v>
      </c>
      <c r="HVN413" s="104" t="s">
        <v>266</v>
      </c>
      <c r="HVO413" s="104" t="s">
        <v>266</v>
      </c>
      <c r="HVP413" s="104" t="s">
        <v>266</v>
      </c>
      <c r="HVQ413" s="104" t="s">
        <v>266</v>
      </c>
      <c r="HVR413" s="104" t="s">
        <v>266</v>
      </c>
      <c r="HVS413" s="104" t="s">
        <v>266</v>
      </c>
      <c r="HVT413" s="104" t="s">
        <v>266</v>
      </c>
      <c r="HVU413" s="104" t="s">
        <v>266</v>
      </c>
      <c r="HVV413" s="104" t="s">
        <v>266</v>
      </c>
      <c r="HVW413" s="104" t="s">
        <v>266</v>
      </c>
      <c r="HVX413" s="104" t="s">
        <v>266</v>
      </c>
      <c r="HVY413" s="104" t="s">
        <v>266</v>
      </c>
      <c r="HVZ413" s="104" t="s">
        <v>266</v>
      </c>
      <c r="HWA413" s="104" t="s">
        <v>266</v>
      </c>
      <c r="HWB413" s="104" t="s">
        <v>266</v>
      </c>
      <c r="HWC413" s="104" t="s">
        <v>266</v>
      </c>
      <c r="HWD413" s="104" t="s">
        <v>266</v>
      </c>
      <c r="HWE413" s="104" t="s">
        <v>266</v>
      </c>
      <c r="HWF413" s="104" t="s">
        <v>266</v>
      </c>
      <c r="HWG413" s="104" t="s">
        <v>266</v>
      </c>
      <c r="HWH413" s="104" t="s">
        <v>266</v>
      </c>
      <c r="HWI413" s="104" t="s">
        <v>266</v>
      </c>
      <c r="HWJ413" s="104" t="s">
        <v>266</v>
      </c>
      <c r="HWK413" s="104" t="s">
        <v>266</v>
      </c>
      <c r="HWL413" s="104" t="s">
        <v>266</v>
      </c>
      <c r="HWM413" s="104" t="s">
        <v>266</v>
      </c>
      <c r="HWN413" s="104" t="s">
        <v>266</v>
      </c>
      <c r="HWO413" s="104" t="s">
        <v>266</v>
      </c>
      <c r="HWP413" s="104" t="s">
        <v>266</v>
      </c>
      <c r="HWQ413" s="104" t="s">
        <v>266</v>
      </c>
      <c r="HWR413" s="104" t="s">
        <v>266</v>
      </c>
      <c r="HWS413" s="104" t="s">
        <v>266</v>
      </c>
      <c r="HWT413" s="104" t="s">
        <v>266</v>
      </c>
      <c r="HWU413" s="104" t="s">
        <v>266</v>
      </c>
      <c r="HWV413" s="104" t="s">
        <v>266</v>
      </c>
      <c r="HWW413" s="104" t="s">
        <v>266</v>
      </c>
      <c r="HWX413" s="104" t="s">
        <v>266</v>
      </c>
      <c r="HWY413" s="104" t="s">
        <v>266</v>
      </c>
      <c r="HWZ413" s="104" t="s">
        <v>266</v>
      </c>
      <c r="HXA413" s="104" t="s">
        <v>266</v>
      </c>
      <c r="HXB413" s="104" t="s">
        <v>266</v>
      </c>
      <c r="HXC413" s="104" t="s">
        <v>266</v>
      </c>
      <c r="HXD413" s="104" t="s">
        <v>266</v>
      </c>
      <c r="HXE413" s="104" t="s">
        <v>266</v>
      </c>
      <c r="HXF413" s="104" t="s">
        <v>266</v>
      </c>
      <c r="HXG413" s="104" t="s">
        <v>266</v>
      </c>
      <c r="HXH413" s="104" t="s">
        <v>266</v>
      </c>
      <c r="HXI413" s="104" t="s">
        <v>266</v>
      </c>
      <c r="HXJ413" s="104" t="s">
        <v>266</v>
      </c>
      <c r="HXK413" s="104" t="s">
        <v>266</v>
      </c>
      <c r="HXL413" s="104" t="s">
        <v>266</v>
      </c>
      <c r="HXM413" s="104" t="s">
        <v>266</v>
      </c>
      <c r="HXN413" s="104" t="s">
        <v>266</v>
      </c>
      <c r="HXO413" s="104" t="s">
        <v>266</v>
      </c>
      <c r="HXP413" s="104" t="s">
        <v>266</v>
      </c>
      <c r="HXQ413" s="104" t="s">
        <v>266</v>
      </c>
      <c r="HXR413" s="104" t="s">
        <v>266</v>
      </c>
      <c r="HXS413" s="104" t="s">
        <v>266</v>
      </c>
      <c r="HXT413" s="104" t="s">
        <v>266</v>
      </c>
      <c r="HXU413" s="104" t="s">
        <v>266</v>
      </c>
      <c r="HXV413" s="104" t="s">
        <v>266</v>
      </c>
      <c r="HXW413" s="104" t="s">
        <v>266</v>
      </c>
      <c r="HXX413" s="104" t="s">
        <v>266</v>
      </c>
      <c r="HXY413" s="104" t="s">
        <v>266</v>
      </c>
      <c r="HXZ413" s="104" t="s">
        <v>266</v>
      </c>
      <c r="HYA413" s="104" t="s">
        <v>266</v>
      </c>
      <c r="HYB413" s="104" t="s">
        <v>266</v>
      </c>
      <c r="HYC413" s="104" t="s">
        <v>266</v>
      </c>
      <c r="HYD413" s="104" t="s">
        <v>266</v>
      </c>
      <c r="HYE413" s="104" t="s">
        <v>266</v>
      </c>
      <c r="HYF413" s="104" t="s">
        <v>266</v>
      </c>
      <c r="HYG413" s="104" t="s">
        <v>266</v>
      </c>
      <c r="HYH413" s="104" t="s">
        <v>266</v>
      </c>
      <c r="HYI413" s="104" t="s">
        <v>266</v>
      </c>
      <c r="HYJ413" s="104" t="s">
        <v>266</v>
      </c>
      <c r="HYK413" s="104" t="s">
        <v>266</v>
      </c>
      <c r="HYL413" s="104" t="s">
        <v>266</v>
      </c>
      <c r="HYM413" s="104" t="s">
        <v>266</v>
      </c>
      <c r="HYN413" s="104" t="s">
        <v>266</v>
      </c>
      <c r="HYO413" s="104" t="s">
        <v>266</v>
      </c>
      <c r="HYP413" s="104" t="s">
        <v>266</v>
      </c>
      <c r="HYQ413" s="104" t="s">
        <v>266</v>
      </c>
      <c r="HYR413" s="104" t="s">
        <v>266</v>
      </c>
      <c r="HYS413" s="104" t="s">
        <v>266</v>
      </c>
      <c r="HYT413" s="104" t="s">
        <v>266</v>
      </c>
      <c r="HYU413" s="104" t="s">
        <v>266</v>
      </c>
      <c r="HYV413" s="104" t="s">
        <v>266</v>
      </c>
      <c r="HYW413" s="104" t="s">
        <v>266</v>
      </c>
      <c r="HYX413" s="104" t="s">
        <v>266</v>
      </c>
      <c r="HYY413" s="104" t="s">
        <v>266</v>
      </c>
      <c r="HYZ413" s="104" t="s">
        <v>266</v>
      </c>
      <c r="HZA413" s="104" t="s">
        <v>266</v>
      </c>
      <c r="HZB413" s="104" t="s">
        <v>266</v>
      </c>
      <c r="HZC413" s="104" t="s">
        <v>266</v>
      </c>
      <c r="HZD413" s="104" t="s">
        <v>266</v>
      </c>
      <c r="HZE413" s="104" t="s">
        <v>266</v>
      </c>
      <c r="HZF413" s="104" t="s">
        <v>266</v>
      </c>
      <c r="HZG413" s="104" t="s">
        <v>266</v>
      </c>
      <c r="HZH413" s="104" t="s">
        <v>266</v>
      </c>
      <c r="HZI413" s="104" t="s">
        <v>266</v>
      </c>
      <c r="HZJ413" s="104" t="s">
        <v>266</v>
      </c>
      <c r="HZK413" s="104" t="s">
        <v>266</v>
      </c>
      <c r="HZL413" s="104" t="s">
        <v>266</v>
      </c>
      <c r="HZM413" s="104" t="s">
        <v>266</v>
      </c>
      <c r="HZN413" s="104" t="s">
        <v>266</v>
      </c>
      <c r="HZO413" s="104" t="s">
        <v>266</v>
      </c>
      <c r="HZP413" s="104" t="s">
        <v>266</v>
      </c>
      <c r="HZQ413" s="104" t="s">
        <v>266</v>
      </c>
      <c r="HZR413" s="104" t="s">
        <v>266</v>
      </c>
      <c r="HZS413" s="104" t="s">
        <v>266</v>
      </c>
      <c r="HZT413" s="104" t="s">
        <v>266</v>
      </c>
      <c r="HZU413" s="104" t="s">
        <v>266</v>
      </c>
      <c r="HZV413" s="104" t="s">
        <v>266</v>
      </c>
      <c r="HZW413" s="104" t="s">
        <v>266</v>
      </c>
      <c r="HZX413" s="104" t="s">
        <v>266</v>
      </c>
      <c r="HZY413" s="104" t="s">
        <v>266</v>
      </c>
      <c r="HZZ413" s="104" t="s">
        <v>266</v>
      </c>
      <c r="IAA413" s="104" t="s">
        <v>266</v>
      </c>
      <c r="IAB413" s="104" t="s">
        <v>266</v>
      </c>
      <c r="IAC413" s="104" t="s">
        <v>266</v>
      </c>
      <c r="IAD413" s="104" t="s">
        <v>266</v>
      </c>
      <c r="IAE413" s="104" t="s">
        <v>266</v>
      </c>
      <c r="IAF413" s="104" t="s">
        <v>266</v>
      </c>
      <c r="IAG413" s="104" t="s">
        <v>266</v>
      </c>
      <c r="IAH413" s="104" t="s">
        <v>266</v>
      </c>
      <c r="IAI413" s="104" t="s">
        <v>266</v>
      </c>
      <c r="IAJ413" s="104" t="s">
        <v>266</v>
      </c>
      <c r="IAK413" s="104" t="s">
        <v>266</v>
      </c>
      <c r="IAL413" s="104" t="s">
        <v>266</v>
      </c>
      <c r="IAM413" s="104" t="s">
        <v>266</v>
      </c>
      <c r="IAN413" s="104" t="s">
        <v>266</v>
      </c>
      <c r="IAO413" s="104" t="s">
        <v>266</v>
      </c>
      <c r="IAP413" s="104" t="s">
        <v>266</v>
      </c>
      <c r="IAQ413" s="104" t="s">
        <v>266</v>
      </c>
      <c r="IAR413" s="104" t="s">
        <v>266</v>
      </c>
      <c r="IAS413" s="104" t="s">
        <v>266</v>
      </c>
      <c r="IAT413" s="104" t="s">
        <v>266</v>
      </c>
      <c r="IAU413" s="104" t="s">
        <v>266</v>
      </c>
      <c r="IAV413" s="104" t="s">
        <v>266</v>
      </c>
      <c r="IAW413" s="104" t="s">
        <v>266</v>
      </c>
      <c r="IAX413" s="104" t="s">
        <v>266</v>
      </c>
      <c r="IAY413" s="104" t="s">
        <v>266</v>
      </c>
      <c r="IAZ413" s="104" t="s">
        <v>266</v>
      </c>
      <c r="IBA413" s="104" t="s">
        <v>266</v>
      </c>
      <c r="IBB413" s="104" t="s">
        <v>266</v>
      </c>
      <c r="IBC413" s="104" t="s">
        <v>266</v>
      </c>
      <c r="IBD413" s="104" t="s">
        <v>266</v>
      </c>
      <c r="IBE413" s="104" t="s">
        <v>266</v>
      </c>
      <c r="IBF413" s="104" t="s">
        <v>266</v>
      </c>
      <c r="IBG413" s="104" t="s">
        <v>266</v>
      </c>
      <c r="IBH413" s="104" t="s">
        <v>266</v>
      </c>
      <c r="IBI413" s="104" t="s">
        <v>266</v>
      </c>
      <c r="IBJ413" s="104" t="s">
        <v>266</v>
      </c>
      <c r="IBK413" s="104" t="s">
        <v>266</v>
      </c>
      <c r="IBL413" s="104" t="s">
        <v>266</v>
      </c>
      <c r="IBM413" s="104" t="s">
        <v>266</v>
      </c>
      <c r="IBN413" s="104" t="s">
        <v>266</v>
      </c>
      <c r="IBO413" s="104" t="s">
        <v>266</v>
      </c>
      <c r="IBP413" s="104" t="s">
        <v>266</v>
      </c>
      <c r="IBQ413" s="104" t="s">
        <v>266</v>
      </c>
      <c r="IBR413" s="104" t="s">
        <v>266</v>
      </c>
      <c r="IBS413" s="104" t="s">
        <v>266</v>
      </c>
      <c r="IBT413" s="104" t="s">
        <v>266</v>
      </c>
      <c r="IBU413" s="104" t="s">
        <v>266</v>
      </c>
      <c r="IBV413" s="104" t="s">
        <v>266</v>
      </c>
      <c r="IBW413" s="104" t="s">
        <v>266</v>
      </c>
      <c r="IBX413" s="104" t="s">
        <v>266</v>
      </c>
      <c r="IBY413" s="104" t="s">
        <v>266</v>
      </c>
      <c r="IBZ413" s="104" t="s">
        <v>266</v>
      </c>
      <c r="ICA413" s="104" t="s">
        <v>266</v>
      </c>
      <c r="ICB413" s="104" t="s">
        <v>266</v>
      </c>
      <c r="ICC413" s="104" t="s">
        <v>266</v>
      </c>
      <c r="ICD413" s="104" t="s">
        <v>266</v>
      </c>
      <c r="ICE413" s="104" t="s">
        <v>266</v>
      </c>
      <c r="ICF413" s="104" t="s">
        <v>266</v>
      </c>
      <c r="ICG413" s="104" t="s">
        <v>266</v>
      </c>
      <c r="ICH413" s="104" t="s">
        <v>266</v>
      </c>
      <c r="ICI413" s="104" t="s">
        <v>266</v>
      </c>
      <c r="ICJ413" s="104" t="s">
        <v>266</v>
      </c>
      <c r="ICK413" s="104" t="s">
        <v>266</v>
      </c>
      <c r="ICL413" s="104" t="s">
        <v>266</v>
      </c>
      <c r="ICM413" s="104" t="s">
        <v>266</v>
      </c>
      <c r="ICN413" s="104" t="s">
        <v>266</v>
      </c>
      <c r="ICO413" s="104" t="s">
        <v>266</v>
      </c>
      <c r="ICP413" s="104" t="s">
        <v>266</v>
      </c>
      <c r="ICQ413" s="104" t="s">
        <v>266</v>
      </c>
      <c r="ICR413" s="104" t="s">
        <v>266</v>
      </c>
      <c r="ICS413" s="104" t="s">
        <v>266</v>
      </c>
      <c r="ICT413" s="104" t="s">
        <v>266</v>
      </c>
      <c r="ICU413" s="104" t="s">
        <v>266</v>
      </c>
      <c r="ICV413" s="104" t="s">
        <v>266</v>
      </c>
      <c r="ICW413" s="104" t="s">
        <v>266</v>
      </c>
      <c r="ICX413" s="104" t="s">
        <v>266</v>
      </c>
      <c r="ICY413" s="104" t="s">
        <v>266</v>
      </c>
      <c r="ICZ413" s="104" t="s">
        <v>266</v>
      </c>
      <c r="IDA413" s="104" t="s">
        <v>266</v>
      </c>
      <c r="IDB413" s="104" t="s">
        <v>266</v>
      </c>
      <c r="IDC413" s="104" t="s">
        <v>266</v>
      </c>
      <c r="IDD413" s="104" t="s">
        <v>266</v>
      </c>
      <c r="IDE413" s="104" t="s">
        <v>266</v>
      </c>
      <c r="IDF413" s="104" t="s">
        <v>266</v>
      </c>
      <c r="IDG413" s="104" t="s">
        <v>266</v>
      </c>
      <c r="IDH413" s="104" t="s">
        <v>266</v>
      </c>
      <c r="IDI413" s="104" t="s">
        <v>266</v>
      </c>
      <c r="IDJ413" s="104" t="s">
        <v>266</v>
      </c>
      <c r="IDK413" s="104" t="s">
        <v>266</v>
      </c>
      <c r="IDL413" s="104" t="s">
        <v>266</v>
      </c>
      <c r="IDM413" s="104" t="s">
        <v>266</v>
      </c>
      <c r="IDN413" s="104" t="s">
        <v>266</v>
      </c>
      <c r="IDO413" s="104" t="s">
        <v>266</v>
      </c>
      <c r="IDP413" s="104" t="s">
        <v>266</v>
      </c>
      <c r="IDQ413" s="104" t="s">
        <v>266</v>
      </c>
      <c r="IDR413" s="104" t="s">
        <v>266</v>
      </c>
      <c r="IDS413" s="104" t="s">
        <v>266</v>
      </c>
      <c r="IDT413" s="104" t="s">
        <v>266</v>
      </c>
      <c r="IDU413" s="104" t="s">
        <v>266</v>
      </c>
      <c r="IDV413" s="104" t="s">
        <v>266</v>
      </c>
      <c r="IDW413" s="104" t="s">
        <v>266</v>
      </c>
      <c r="IDX413" s="104" t="s">
        <v>266</v>
      </c>
      <c r="IDY413" s="104" t="s">
        <v>266</v>
      </c>
      <c r="IDZ413" s="104" t="s">
        <v>266</v>
      </c>
      <c r="IEA413" s="104" t="s">
        <v>266</v>
      </c>
      <c r="IEB413" s="104" t="s">
        <v>266</v>
      </c>
      <c r="IEC413" s="104" t="s">
        <v>266</v>
      </c>
      <c r="IED413" s="104" t="s">
        <v>266</v>
      </c>
      <c r="IEE413" s="104" t="s">
        <v>266</v>
      </c>
      <c r="IEF413" s="104" t="s">
        <v>266</v>
      </c>
      <c r="IEG413" s="104" t="s">
        <v>266</v>
      </c>
      <c r="IEH413" s="104" t="s">
        <v>266</v>
      </c>
      <c r="IEI413" s="104" t="s">
        <v>266</v>
      </c>
      <c r="IEJ413" s="104" t="s">
        <v>266</v>
      </c>
      <c r="IEK413" s="104" t="s">
        <v>266</v>
      </c>
      <c r="IEL413" s="104" t="s">
        <v>266</v>
      </c>
      <c r="IEM413" s="104" t="s">
        <v>266</v>
      </c>
      <c r="IEN413" s="104" t="s">
        <v>266</v>
      </c>
      <c r="IEO413" s="104" t="s">
        <v>266</v>
      </c>
      <c r="IEP413" s="104" t="s">
        <v>266</v>
      </c>
      <c r="IEQ413" s="104" t="s">
        <v>266</v>
      </c>
      <c r="IER413" s="104" t="s">
        <v>266</v>
      </c>
      <c r="IES413" s="104" t="s">
        <v>266</v>
      </c>
      <c r="IET413" s="104" t="s">
        <v>266</v>
      </c>
      <c r="IEU413" s="104" t="s">
        <v>266</v>
      </c>
      <c r="IEV413" s="104" t="s">
        <v>266</v>
      </c>
      <c r="IEW413" s="104" t="s">
        <v>266</v>
      </c>
      <c r="IEX413" s="104" t="s">
        <v>266</v>
      </c>
      <c r="IEY413" s="104" t="s">
        <v>266</v>
      </c>
      <c r="IEZ413" s="104" t="s">
        <v>266</v>
      </c>
      <c r="IFA413" s="104" t="s">
        <v>266</v>
      </c>
      <c r="IFB413" s="104" t="s">
        <v>266</v>
      </c>
      <c r="IFC413" s="104" t="s">
        <v>266</v>
      </c>
      <c r="IFD413" s="104" t="s">
        <v>266</v>
      </c>
      <c r="IFE413" s="104" t="s">
        <v>266</v>
      </c>
      <c r="IFF413" s="104" t="s">
        <v>266</v>
      </c>
      <c r="IFG413" s="104" t="s">
        <v>266</v>
      </c>
      <c r="IFH413" s="104" t="s">
        <v>266</v>
      </c>
      <c r="IFI413" s="104" t="s">
        <v>266</v>
      </c>
      <c r="IFJ413" s="104" t="s">
        <v>266</v>
      </c>
      <c r="IFK413" s="104" t="s">
        <v>266</v>
      </c>
      <c r="IFL413" s="104" t="s">
        <v>266</v>
      </c>
      <c r="IFM413" s="104" t="s">
        <v>266</v>
      </c>
      <c r="IFN413" s="104" t="s">
        <v>266</v>
      </c>
      <c r="IFO413" s="104" t="s">
        <v>266</v>
      </c>
      <c r="IFP413" s="104" t="s">
        <v>266</v>
      </c>
      <c r="IFQ413" s="104" t="s">
        <v>266</v>
      </c>
      <c r="IFR413" s="104" t="s">
        <v>266</v>
      </c>
      <c r="IFS413" s="104" t="s">
        <v>266</v>
      </c>
      <c r="IFT413" s="104" t="s">
        <v>266</v>
      </c>
      <c r="IFU413" s="104" t="s">
        <v>266</v>
      </c>
      <c r="IFV413" s="104" t="s">
        <v>266</v>
      </c>
      <c r="IFW413" s="104" t="s">
        <v>266</v>
      </c>
      <c r="IFX413" s="104" t="s">
        <v>266</v>
      </c>
      <c r="IFY413" s="104" t="s">
        <v>266</v>
      </c>
      <c r="IFZ413" s="104" t="s">
        <v>266</v>
      </c>
      <c r="IGA413" s="104" t="s">
        <v>266</v>
      </c>
      <c r="IGB413" s="104" t="s">
        <v>266</v>
      </c>
      <c r="IGC413" s="104" t="s">
        <v>266</v>
      </c>
      <c r="IGD413" s="104" t="s">
        <v>266</v>
      </c>
      <c r="IGE413" s="104" t="s">
        <v>266</v>
      </c>
      <c r="IGF413" s="104" t="s">
        <v>266</v>
      </c>
      <c r="IGG413" s="104" t="s">
        <v>266</v>
      </c>
      <c r="IGH413" s="104" t="s">
        <v>266</v>
      </c>
      <c r="IGI413" s="104" t="s">
        <v>266</v>
      </c>
      <c r="IGJ413" s="104" t="s">
        <v>266</v>
      </c>
      <c r="IGK413" s="104" t="s">
        <v>266</v>
      </c>
      <c r="IGL413" s="104" t="s">
        <v>266</v>
      </c>
      <c r="IGM413" s="104" t="s">
        <v>266</v>
      </c>
      <c r="IGN413" s="104" t="s">
        <v>266</v>
      </c>
      <c r="IGO413" s="104" t="s">
        <v>266</v>
      </c>
      <c r="IGP413" s="104" t="s">
        <v>266</v>
      </c>
      <c r="IGQ413" s="104" t="s">
        <v>266</v>
      </c>
      <c r="IGR413" s="104" t="s">
        <v>266</v>
      </c>
      <c r="IGS413" s="104" t="s">
        <v>266</v>
      </c>
      <c r="IGT413" s="104" t="s">
        <v>266</v>
      </c>
      <c r="IGU413" s="104" t="s">
        <v>266</v>
      </c>
      <c r="IGV413" s="104" t="s">
        <v>266</v>
      </c>
      <c r="IGW413" s="104" t="s">
        <v>266</v>
      </c>
      <c r="IGX413" s="104" t="s">
        <v>266</v>
      </c>
      <c r="IGY413" s="104" t="s">
        <v>266</v>
      </c>
      <c r="IGZ413" s="104" t="s">
        <v>266</v>
      </c>
      <c r="IHA413" s="104" t="s">
        <v>266</v>
      </c>
      <c r="IHB413" s="104" t="s">
        <v>266</v>
      </c>
      <c r="IHC413" s="104" t="s">
        <v>266</v>
      </c>
      <c r="IHD413" s="104" t="s">
        <v>266</v>
      </c>
      <c r="IHE413" s="104" t="s">
        <v>266</v>
      </c>
      <c r="IHF413" s="104" t="s">
        <v>266</v>
      </c>
      <c r="IHG413" s="104" t="s">
        <v>266</v>
      </c>
      <c r="IHH413" s="104" t="s">
        <v>266</v>
      </c>
      <c r="IHI413" s="104" t="s">
        <v>266</v>
      </c>
      <c r="IHJ413" s="104" t="s">
        <v>266</v>
      </c>
      <c r="IHK413" s="104" t="s">
        <v>266</v>
      </c>
      <c r="IHL413" s="104" t="s">
        <v>266</v>
      </c>
      <c r="IHM413" s="104" t="s">
        <v>266</v>
      </c>
      <c r="IHN413" s="104" t="s">
        <v>266</v>
      </c>
      <c r="IHO413" s="104" t="s">
        <v>266</v>
      </c>
      <c r="IHP413" s="104" t="s">
        <v>266</v>
      </c>
      <c r="IHQ413" s="104" t="s">
        <v>266</v>
      </c>
      <c r="IHR413" s="104" t="s">
        <v>266</v>
      </c>
      <c r="IHS413" s="104" t="s">
        <v>266</v>
      </c>
      <c r="IHT413" s="104" t="s">
        <v>266</v>
      </c>
      <c r="IHU413" s="104" t="s">
        <v>266</v>
      </c>
      <c r="IHV413" s="104" t="s">
        <v>266</v>
      </c>
      <c r="IHW413" s="104" t="s">
        <v>266</v>
      </c>
      <c r="IHX413" s="104" t="s">
        <v>266</v>
      </c>
      <c r="IHY413" s="104" t="s">
        <v>266</v>
      </c>
      <c r="IHZ413" s="104" t="s">
        <v>266</v>
      </c>
      <c r="IIA413" s="104" t="s">
        <v>266</v>
      </c>
      <c r="IIB413" s="104" t="s">
        <v>266</v>
      </c>
      <c r="IIC413" s="104" t="s">
        <v>266</v>
      </c>
      <c r="IID413" s="104" t="s">
        <v>266</v>
      </c>
      <c r="IIE413" s="104" t="s">
        <v>266</v>
      </c>
      <c r="IIF413" s="104" t="s">
        <v>266</v>
      </c>
      <c r="IIG413" s="104" t="s">
        <v>266</v>
      </c>
      <c r="IIH413" s="104" t="s">
        <v>266</v>
      </c>
      <c r="III413" s="104" t="s">
        <v>266</v>
      </c>
      <c r="IIJ413" s="104" t="s">
        <v>266</v>
      </c>
      <c r="IIK413" s="104" t="s">
        <v>266</v>
      </c>
      <c r="IIL413" s="104" t="s">
        <v>266</v>
      </c>
      <c r="IIM413" s="104" t="s">
        <v>266</v>
      </c>
      <c r="IIN413" s="104" t="s">
        <v>266</v>
      </c>
      <c r="IIO413" s="104" t="s">
        <v>266</v>
      </c>
      <c r="IIP413" s="104" t="s">
        <v>266</v>
      </c>
      <c r="IIQ413" s="104" t="s">
        <v>266</v>
      </c>
      <c r="IIR413" s="104" t="s">
        <v>266</v>
      </c>
      <c r="IIS413" s="104" t="s">
        <v>266</v>
      </c>
      <c r="IIT413" s="104" t="s">
        <v>266</v>
      </c>
      <c r="IIU413" s="104" t="s">
        <v>266</v>
      </c>
      <c r="IIV413" s="104" t="s">
        <v>266</v>
      </c>
      <c r="IIW413" s="104" t="s">
        <v>266</v>
      </c>
      <c r="IIX413" s="104" t="s">
        <v>266</v>
      </c>
      <c r="IIY413" s="104" t="s">
        <v>266</v>
      </c>
      <c r="IIZ413" s="104" t="s">
        <v>266</v>
      </c>
      <c r="IJA413" s="104" t="s">
        <v>266</v>
      </c>
      <c r="IJB413" s="104" t="s">
        <v>266</v>
      </c>
      <c r="IJC413" s="104" t="s">
        <v>266</v>
      </c>
      <c r="IJD413" s="104" t="s">
        <v>266</v>
      </c>
      <c r="IJE413" s="104" t="s">
        <v>266</v>
      </c>
      <c r="IJF413" s="104" t="s">
        <v>266</v>
      </c>
      <c r="IJG413" s="104" t="s">
        <v>266</v>
      </c>
      <c r="IJH413" s="104" t="s">
        <v>266</v>
      </c>
      <c r="IJI413" s="104" t="s">
        <v>266</v>
      </c>
      <c r="IJJ413" s="104" t="s">
        <v>266</v>
      </c>
      <c r="IJK413" s="104" t="s">
        <v>266</v>
      </c>
      <c r="IJL413" s="104" t="s">
        <v>266</v>
      </c>
      <c r="IJM413" s="104" t="s">
        <v>266</v>
      </c>
      <c r="IJN413" s="104" t="s">
        <v>266</v>
      </c>
      <c r="IJO413" s="104" t="s">
        <v>266</v>
      </c>
      <c r="IJP413" s="104" t="s">
        <v>266</v>
      </c>
      <c r="IJQ413" s="104" t="s">
        <v>266</v>
      </c>
      <c r="IJR413" s="104" t="s">
        <v>266</v>
      </c>
      <c r="IJS413" s="104" t="s">
        <v>266</v>
      </c>
      <c r="IJT413" s="104" t="s">
        <v>266</v>
      </c>
      <c r="IJU413" s="104" t="s">
        <v>266</v>
      </c>
      <c r="IJV413" s="104" t="s">
        <v>266</v>
      </c>
      <c r="IJW413" s="104" t="s">
        <v>266</v>
      </c>
      <c r="IJX413" s="104" t="s">
        <v>266</v>
      </c>
      <c r="IJY413" s="104" t="s">
        <v>266</v>
      </c>
      <c r="IJZ413" s="104" t="s">
        <v>266</v>
      </c>
      <c r="IKA413" s="104" t="s">
        <v>266</v>
      </c>
      <c r="IKB413" s="104" t="s">
        <v>266</v>
      </c>
      <c r="IKC413" s="104" t="s">
        <v>266</v>
      </c>
      <c r="IKD413" s="104" t="s">
        <v>266</v>
      </c>
      <c r="IKE413" s="104" t="s">
        <v>266</v>
      </c>
      <c r="IKF413" s="104" t="s">
        <v>266</v>
      </c>
      <c r="IKG413" s="104" t="s">
        <v>266</v>
      </c>
      <c r="IKH413" s="104" t="s">
        <v>266</v>
      </c>
      <c r="IKI413" s="104" t="s">
        <v>266</v>
      </c>
      <c r="IKJ413" s="104" t="s">
        <v>266</v>
      </c>
      <c r="IKK413" s="104" t="s">
        <v>266</v>
      </c>
      <c r="IKL413" s="104" t="s">
        <v>266</v>
      </c>
      <c r="IKM413" s="104" t="s">
        <v>266</v>
      </c>
      <c r="IKN413" s="104" t="s">
        <v>266</v>
      </c>
      <c r="IKO413" s="104" t="s">
        <v>266</v>
      </c>
      <c r="IKP413" s="104" t="s">
        <v>266</v>
      </c>
      <c r="IKQ413" s="104" t="s">
        <v>266</v>
      </c>
      <c r="IKR413" s="104" t="s">
        <v>266</v>
      </c>
      <c r="IKS413" s="104" t="s">
        <v>266</v>
      </c>
      <c r="IKT413" s="104" t="s">
        <v>266</v>
      </c>
      <c r="IKU413" s="104" t="s">
        <v>266</v>
      </c>
      <c r="IKV413" s="104" t="s">
        <v>266</v>
      </c>
      <c r="IKW413" s="104" t="s">
        <v>266</v>
      </c>
      <c r="IKX413" s="104" t="s">
        <v>266</v>
      </c>
      <c r="IKY413" s="104" t="s">
        <v>266</v>
      </c>
      <c r="IKZ413" s="104" t="s">
        <v>266</v>
      </c>
      <c r="ILA413" s="104" t="s">
        <v>266</v>
      </c>
      <c r="ILB413" s="104" t="s">
        <v>266</v>
      </c>
      <c r="ILC413" s="104" t="s">
        <v>266</v>
      </c>
      <c r="ILD413" s="104" t="s">
        <v>266</v>
      </c>
      <c r="ILE413" s="104" t="s">
        <v>266</v>
      </c>
      <c r="ILF413" s="104" t="s">
        <v>266</v>
      </c>
      <c r="ILG413" s="104" t="s">
        <v>266</v>
      </c>
      <c r="ILH413" s="104" t="s">
        <v>266</v>
      </c>
      <c r="ILI413" s="104" t="s">
        <v>266</v>
      </c>
      <c r="ILJ413" s="104" t="s">
        <v>266</v>
      </c>
      <c r="ILK413" s="104" t="s">
        <v>266</v>
      </c>
      <c r="ILL413" s="104" t="s">
        <v>266</v>
      </c>
      <c r="ILM413" s="104" t="s">
        <v>266</v>
      </c>
      <c r="ILN413" s="104" t="s">
        <v>266</v>
      </c>
      <c r="ILO413" s="104" t="s">
        <v>266</v>
      </c>
      <c r="ILP413" s="104" t="s">
        <v>266</v>
      </c>
      <c r="ILQ413" s="104" t="s">
        <v>266</v>
      </c>
      <c r="ILR413" s="104" t="s">
        <v>266</v>
      </c>
      <c r="ILS413" s="104" t="s">
        <v>266</v>
      </c>
      <c r="ILT413" s="104" t="s">
        <v>266</v>
      </c>
      <c r="ILU413" s="104" t="s">
        <v>266</v>
      </c>
      <c r="ILV413" s="104" t="s">
        <v>266</v>
      </c>
      <c r="ILW413" s="104" t="s">
        <v>266</v>
      </c>
      <c r="ILX413" s="104" t="s">
        <v>266</v>
      </c>
      <c r="ILY413" s="104" t="s">
        <v>266</v>
      </c>
      <c r="ILZ413" s="104" t="s">
        <v>266</v>
      </c>
      <c r="IMA413" s="104" t="s">
        <v>266</v>
      </c>
      <c r="IMB413" s="104" t="s">
        <v>266</v>
      </c>
      <c r="IMC413" s="104" t="s">
        <v>266</v>
      </c>
      <c r="IMD413" s="104" t="s">
        <v>266</v>
      </c>
      <c r="IME413" s="104" t="s">
        <v>266</v>
      </c>
      <c r="IMF413" s="104" t="s">
        <v>266</v>
      </c>
      <c r="IMG413" s="104" t="s">
        <v>266</v>
      </c>
      <c r="IMH413" s="104" t="s">
        <v>266</v>
      </c>
      <c r="IMI413" s="104" t="s">
        <v>266</v>
      </c>
      <c r="IMJ413" s="104" t="s">
        <v>266</v>
      </c>
      <c r="IMK413" s="104" t="s">
        <v>266</v>
      </c>
      <c r="IML413" s="104" t="s">
        <v>266</v>
      </c>
      <c r="IMM413" s="104" t="s">
        <v>266</v>
      </c>
      <c r="IMN413" s="104" t="s">
        <v>266</v>
      </c>
      <c r="IMO413" s="104" t="s">
        <v>266</v>
      </c>
      <c r="IMP413" s="104" t="s">
        <v>266</v>
      </c>
      <c r="IMQ413" s="104" t="s">
        <v>266</v>
      </c>
      <c r="IMR413" s="104" t="s">
        <v>266</v>
      </c>
      <c r="IMS413" s="104" t="s">
        <v>266</v>
      </c>
      <c r="IMT413" s="104" t="s">
        <v>266</v>
      </c>
      <c r="IMU413" s="104" t="s">
        <v>266</v>
      </c>
      <c r="IMV413" s="104" t="s">
        <v>266</v>
      </c>
      <c r="IMW413" s="104" t="s">
        <v>266</v>
      </c>
      <c r="IMX413" s="104" t="s">
        <v>266</v>
      </c>
      <c r="IMY413" s="104" t="s">
        <v>266</v>
      </c>
      <c r="IMZ413" s="104" t="s">
        <v>266</v>
      </c>
      <c r="INA413" s="104" t="s">
        <v>266</v>
      </c>
      <c r="INB413" s="104" t="s">
        <v>266</v>
      </c>
      <c r="INC413" s="104" t="s">
        <v>266</v>
      </c>
      <c r="IND413" s="104" t="s">
        <v>266</v>
      </c>
      <c r="INE413" s="104" t="s">
        <v>266</v>
      </c>
      <c r="INF413" s="104" t="s">
        <v>266</v>
      </c>
      <c r="ING413" s="104" t="s">
        <v>266</v>
      </c>
      <c r="INH413" s="104" t="s">
        <v>266</v>
      </c>
      <c r="INI413" s="104" t="s">
        <v>266</v>
      </c>
      <c r="INJ413" s="104" t="s">
        <v>266</v>
      </c>
      <c r="INK413" s="104" t="s">
        <v>266</v>
      </c>
      <c r="INL413" s="104" t="s">
        <v>266</v>
      </c>
      <c r="INM413" s="104" t="s">
        <v>266</v>
      </c>
      <c r="INN413" s="104" t="s">
        <v>266</v>
      </c>
      <c r="INO413" s="104" t="s">
        <v>266</v>
      </c>
      <c r="INP413" s="104" t="s">
        <v>266</v>
      </c>
      <c r="INQ413" s="104" t="s">
        <v>266</v>
      </c>
      <c r="INR413" s="104" t="s">
        <v>266</v>
      </c>
      <c r="INS413" s="104" t="s">
        <v>266</v>
      </c>
      <c r="INT413" s="104" t="s">
        <v>266</v>
      </c>
      <c r="INU413" s="104" t="s">
        <v>266</v>
      </c>
      <c r="INV413" s="104" t="s">
        <v>266</v>
      </c>
      <c r="INW413" s="104" t="s">
        <v>266</v>
      </c>
      <c r="INX413" s="104" t="s">
        <v>266</v>
      </c>
      <c r="INY413" s="104" t="s">
        <v>266</v>
      </c>
      <c r="INZ413" s="104" t="s">
        <v>266</v>
      </c>
      <c r="IOA413" s="104" t="s">
        <v>266</v>
      </c>
      <c r="IOB413" s="104" t="s">
        <v>266</v>
      </c>
      <c r="IOC413" s="104" t="s">
        <v>266</v>
      </c>
      <c r="IOD413" s="104" t="s">
        <v>266</v>
      </c>
      <c r="IOE413" s="104" t="s">
        <v>266</v>
      </c>
      <c r="IOF413" s="104" t="s">
        <v>266</v>
      </c>
      <c r="IOG413" s="104" t="s">
        <v>266</v>
      </c>
      <c r="IOH413" s="104" t="s">
        <v>266</v>
      </c>
      <c r="IOI413" s="104" t="s">
        <v>266</v>
      </c>
      <c r="IOJ413" s="104" t="s">
        <v>266</v>
      </c>
      <c r="IOK413" s="104" t="s">
        <v>266</v>
      </c>
      <c r="IOL413" s="104" t="s">
        <v>266</v>
      </c>
      <c r="IOM413" s="104" t="s">
        <v>266</v>
      </c>
      <c r="ION413" s="104" t="s">
        <v>266</v>
      </c>
      <c r="IOO413" s="104" t="s">
        <v>266</v>
      </c>
      <c r="IOP413" s="104" t="s">
        <v>266</v>
      </c>
      <c r="IOQ413" s="104" t="s">
        <v>266</v>
      </c>
      <c r="IOR413" s="104" t="s">
        <v>266</v>
      </c>
      <c r="IOS413" s="104" t="s">
        <v>266</v>
      </c>
      <c r="IOT413" s="104" t="s">
        <v>266</v>
      </c>
      <c r="IOU413" s="104" t="s">
        <v>266</v>
      </c>
      <c r="IOV413" s="104" t="s">
        <v>266</v>
      </c>
      <c r="IOW413" s="104" t="s">
        <v>266</v>
      </c>
      <c r="IOX413" s="104" t="s">
        <v>266</v>
      </c>
      <c r="IOY413" s="104" t="s">
        <v>266</v>
      </c>
      <c r="IOZ413" s="104" t="s">
        <v>266</v>
      </c>
      <c r="IPA413" s="104" t="s">
        <v>266</v>
      </c>
      <c r="IPB413" s="104" t="s">
        <v>266</v>
      </c>
      <c r="IPC413" s="104" t="s">
        <v>266</v>
      </c>
      <c r="IPD413" s="104" t="s">
        <v>266</v>
      </c>
      <c r="IPE413" s="104" t="s">
        <v>266</v>
      </c>
      <c r="IPF413" s="104" t="s">
        <v>266</v>
      </c>
      <c r="IPG413" s="104" t="s">
        <v>266</v>
      </c>
      <c r="IPH413" s="104" t="s">
        <v>266</v>
      </c>
      <c r="IPI413" s="104" t="s">
        <v>266</v>
      </c>
      <c r="IPJ413" s="104" t="s">
        <v>266</v>
      </c>
      <c r="IPK413" s="104" t="s">
        <v>266</v>
      </c>
      <c r="IPL413" s="104" t="s">
        <v>266</v>
      </c>
      <c r="IPM413" s="104" t="s">
        <v>266</v>
      </c>
      <c r="IPN413" s="104" t="s">
        <v>266</v>
      </c>
      <c r="IPO413" s="104" t="s">
        <v>266</v>
      </c>
      <c r="IPP413" s="104" t="s">
        <v>266</v>
      </c>
      <c r="IPQ413" s="104" t="s">
        <v>266</v>
      </c>
      <c r="IPR413" s="104" t="s">
        <v>266</v>
      </c>
      <c r="IPS413" s="104" t="s">
        <v>266</v>
      </c>
      <c r="IPT413" s="104" t="s">
        <v>266</v>
      </c>
      <c r="IPU413" s="104" t="s">
        <v>266</v>
      </c>
      <c r="IPV413" s="104" t="s">
        <v>266</v>
      </c>
      <c r="IPW413" s="104" t="s">
        <v>266</v>
      </c>
      <c r="IPX413" s="104" t="s">
        <v>266</v>
      </c>
      <c r="IPY413" s="104" t="s">
        <v>266</v>
      </c>
      <c r="IPZ413" s="104" t="s">
        <v>266</v>
      </c>
      <c r="IQA413" s="104" t="s">
        <v>266</v>
      </c>
      <c r="IQB413" s="104" t="s">
        <v>266</v>
      </c>
      <c r="IQC413" s="104" t="s">
        <v>266</v>
      </c>
      <c r="IQD413" s="104" t="s">
        <v>266</v>
      </c>
      <c r="IQE413" s="104" t="s">
        <v>266</v>
      </c>
      <c r="IQF413" s="104" t="s">
        <v>266</v>
      </c>
      <c r="IQG413" s="104" t="s">
        <v>266</v>
      </c>
      <c r="IQH413" s="104" t="s">
        <v>266</v>
      </c>
      <c r="IQI413" s="104" t="s">
        <v>266</v>
      </c>
      <c r="IQJ413" s="104" t="s">
        <v>266</v>
      </c>
      <c r="IQK413" s="104" t="s">
        <v>266</v>
      </c>
      <c r="IQL413" s="104" t="s">
        <v>266</v>
      </c>
      <c r="IQM413" s="104" t="s">
        <v>266</v>
      </c>
      <c r="IQN413" s="104" t="s">
        <v>266</v>
      </c>
      <c r="IQO413" s="104" t="s">
        <v>266</v>
      </c>
      <c r="IQP413" s="104" t="s">
        <v>266</v>
      </c>
      <c r="IQQ413" s="104" t="s">
        <v>266</v>
      </c>
      <c r="IQR413" s="104" t="s">
        <v>266</v>
      </c>
      <c r="IQS413" s="104" t="s">
        <v>266</v>
      </c>
      <c r="IQT413" s="104" t="s">
        <v>266</v>
      </c>
      <c r="IQU413" s="104" t="s">
        <v>266</v>
      </c>
      <c r="IQV413" s="104" t="s">
        <v>266</v>
      </c>
      <c r="IQW413" s="104" t="s">
        <v>266</v>
      </c>
      <c r="IQX413" s="104" t="s">
        <v>266</v>
      </c>
      <c r="IQY413" s="104" t="s">
        <v>266</v>
      </c>
      <c r="IQZ413" s="104" t="s">
        <v>266</v>
      </c>
      <c r="IRA413" s="104" t="s">
        <v>266</v>
      </c>
      <c r="IRB413" s="104" t="s">
        <v>266</v>
      </c>
      <c r="IRC413" s="104" t="s">
        <v>266</v>
      </c>
      <c r="IRD413" s="104" t="s">
        <v>266</v>
      </c>
      <c r="IRE413" s="104" t="s">
        <v>266</v>
      </c>
      <c r="IRF413" s="104" t="s">
        <v>266</v>
      </c>
      <c r="IRG413" s="104" t="s">
        <v>266</v>
      </c>
      <c r="IRH413" s="104" t="s">
        <v>266</v>
      </c>
      <c r="IRI413" s="104" t="s">
        <v>266</v>
      </c>
      <c r="IRJ413" s="104" t="s">
        <v>266</v>
      </c>
      <c r="IRK413" s="104" t="s">
        <v>266</v>
      </c>
      <c r="IRL413" s="104" t="s">
        <v>266</v>
      </c>
      <c r="IRM413" s="104" t="s">
        <v>266</v>
      </c>
      <c r="IRN413" s="104" t="s">
        <v>266</v>
      </c>
      <c r="IRO413" s="104" t="s">
        <v>266</v>
      </c>
      <c r="IRP413" s="104" t="s">
        <v>266</v>
      </c>
      <c r="IRQ413" s="104" t="s">
        <v>266</v>
      </c>
      <c r="IRR413" s="104" t="s">
        <v>266</v>
      </c>
      <c r="IRS413" s="104" t="s">
        <v>266</v>
      </c>
      <c r="IRT413" s="104" t="s">
        <v>266</v>
      </c>
      <c r="IRU413" s="104" t="s">
        <v>266</v>
      </c>
      <c r="IRV413" s="104" t="s">
        <v>266</v>
      </c>
      <c r="IRW413" s="104" t="s">
        <v>266</v>
      </c>
      <c r="IRX413" s="104" t="s">
        <v>266</v>
      </c>
      <c r="IRY413" s="104" t="s">
        <v>266</v>
      </c>
      <c r="IRZ413" s="104" t="s">
        <v>266</v>
      </c>
      <c r="ISA413" s="104" t="s">
        <v>266</v>
      </c>
      <c r="ISB413" s="104" t="s">
        <v>266</v>
      </c>
      <c r="ISC413" s="104" t="s">
        <v>266</v>
      </c>
      <c r="ISD413" s="104" t="s">
        <v>266</v>
      </c>
      <c r="ISE413" s="104" t="s">
        <v>266</v>
      </c>
      <c r="ISF413" s="104" t="s">
        <v>266</v>
      </c>
      <c r="ISG413" s="104" t="s">
        <v>266</v>
      </c>
      <c r="ISH413" s="104" t="s">
        <v>266</v>
      </c>
      <c r="ISI413" s="104" t="s">
        <v>266</v>
      </c>
      <c r="ISJ413" s="104" t="s">
        <v>266</v>
      </c>
      <c r="ISK413" s="104" t="s">
        <v>266</v>
      </c>
      <c r="ISL413" s="104" t="s">
        <v>266</v>
      </c>
      <c r="ISM413" s="104" t="s">
        <v>266</v>
      </c>
      <c r="ISN413" s="104" t="s">
        <v>266</v>
      </c>
      <c r="ISO413" s="104" t="s">
        <v>266</v>
      </c>
      <c r="ISP413" s="104" t="s">
        <v>266</v>
      </c>
      <c r="ISQ413" s="104" t="s">
        <v>266</v>
      </c>
      <c r="ISR413" s="104" t="s">
        <v>266</v>
      </c>
      <c r="ISS413" s="104" t="s">
        <v>266</v>
      </c>
      <c r="IST413" s="104" t="s">
        <v>266</v>
      </c>
      <c r="ISU413" s="104" t="s">
        <v>266</v>
      </c>
      <c r="ISV413" s="104" t="s">
        <v>266</v>
      </c>
      <c r="ISW413" s="104" t="s">
        <v>266</v>
      </c>
      <c r="ISX413" s="104" t="s">
        <v>266</v>
      </c>
      <c r="ISY413" s="104" t="s">
        <v>266</v>
      </c>
      <c r="ISZ413" s="104" t="s">
        <v>266</v>
      </c>
      <c r="ITA413" s="104" t="s">
        <v>266</v>
      </c>
      <c r="ITB413" s="104" t="s">
        <v>266</v>
      </c>
      <c r="ITC413" s="104" t="s">
        <v>266</v>
      </c>
      <c r="ITD413" s="104" t="s">
        <v>266</v>
      </c>
      <c r="ITE413" s="104" t="s">
        <v>266</v>
      </c>
      <c r="ITF413" s="104" t="s">
        <v>266</v>
      </c>
      <c r="ITG413" s="104" t="s">
        <v>266</v>
      </c>
      <c r="ITH413" s="104" t="s">
        <v>266</v>
      </c>
      <c r="ITI413" s="104" t="s">
        <v>266</v>
      </c>
      <c r="ITJ413" s="104" t="s">
        <v>266</v>
      </c>
      <c r="ITK413" s="104" t="s">
        <v>266</v>
      </c>
      <c r="ITL413" s="104" t="s">
        <v>266</v>
      </c>
      <c r="ITM413" s="104" t="s">
        <v>266</v>
      </c>
      <c r="ITN413" s="104" t="s">
        <v>266</v>
      </c>
      <c r="ITO413" s="104" t="s">
        <v>266</v>
      </c>
      <c r="ITP413" s="104" t="s">
        <v>266</v>
      </c>
      <c r="ITQ413" s="104" t="s">
        <v>266</v>
      </c>
      <c r="ITR413" s="104" t="s">
        <v>266</v>
      </c>
      <c r="ITS413" s="104" t="s">
        <v>266</v>
      </c>
      <c r="ITT413" s="104" t="s">
        <v>266</v>
      </c>
      <c r="ITU413" s="104" t="s">
        <v>266</v>
      </c>
      <c r="ITV413" s="104" t="s">
        <v>266</v>
      </c>
      <c r="ITW413" s="104" t="s">
        <v>266</v>
      </c>
      <c r="ITX413" s="104" t="s">
        <v>266</v>
      </c>
      <c r="ITY413" s="104" t="s">
        <v>266</v>
      </c>
      <c r="ITZ413" s="104" t="s">
        <v>266</v>
      </c>
      <c r="IUA413" s="104" t="s">
        <v>266</v>
      </c>
      <c r="IUB413" s="104" t="s">
        <v>266</v>
      </c>
      <c r="IUC413" s="104" t="s">
        <v>266</v>
      </c>
      <c r="IUD413" s="104" t="s">
        <v>266</v>
      </c>
      <c r="IUE413" s="104" t="s">
        <v>266</v>
      </c>
      <c r="IUF413" s="104" t="s">
        <v>266</v>
      </c>
      <c r="IUG413" s="104" t="s">
        <v>266</v>
      </c>
      <c r="IUH413" s="104" t="s">
        <v>266</v>
      </c>
      <c r="IUI413" s="104" t="s">
        <v>266</v>
      </c>
      <c r="IUJ413" s="104" t="s">
        <v>266</v>
      </c>
      <c r="IUK413" s="104" t="s">
        <v>266</v>
      </c>
      <c r="IUL413" s="104" t="s">
        <v>266</v>
      </c>
      <c r="IUM413" s="104" t="s">
        <v>266</v>
      </c>
      <c r="IUN413" s="104" t="s">
        <v>266</v>
      </c>
      <c r="IUO413" s="104" t="s">
        <v>266</v>
      </c>
      <c r="IUP413" s="104" t="s">
        <v>266</v>
      </c>
      <c r="IUQ413" s="104" t="s">
        <v>266</v>
      </c>
      <c r="IUR413" s="104" t="s">
        <v>266</v>
      </c>
      <c r="IUS413" s="104" t="s">
        <v>266</v>
      </c>
      <c r="IUT413" s="104" t="s">
        <v>266</v>
      </c>
      <c r="IUU413" s="104" t="s">
        <v>266</v>
      </c>
      <c r="IUV413" s="104" t="s">
        <v>266</v>
      </c>
      <c r="IUW413" s="104" t="s">
        <v>266</v>
      </c>
      <c r="IUX413" s="104" t="s">
        <v>266</v>
      </c>
      <c r="IUY413" s="104" t="s">
        <v>266</v>
      </c>
      <c r="IUZ413" s="104" t="s">
        <v>266</v>
      </c>
      <c r="IVA413" s="104" t="s">
        <v>266</v>
      </c>
      <c r="IVB413" s="104" t="s">
        <v>266</v>
      </c>
      <c r="IVC413" s="104" t="s">
        <v>266</v>
      </c>
      <c r="IVD413" s="104" t="s">
        <v>266</v>
      </c>
      <c r="IVE413" s="104" t="s">
        <v>266</v>
      </c>
      <c r="IVF413" s="104" t="s">
        <v>266</v>
      </c>
      <c r="IVG413" s="104" t="s">
        <v>266</v>
      </c>
      <c r="IVH413" s="104" t="s">
        <v>266</v>
      </c>
      <c r="IVI413" s="104" t="s">
        <v>266</v>
      </c>
      <c r="IVJ413" s="104" t="s">
        <v>266</v>
      </c>
      <c r="IVK413" s="104" t="s">
        <v>266</v>
      </c>
      <c r="IVL413" s="104" t="s">
        <v>266</v>
      </c>
      <c r="IVM413" s="104" t="s">
        <v>266</v>
      </c>
      <c r="IVN413" s="104" t="s">
        <v>266</v>
      </c>
      <c r="IVO413" s="104" t="s">
        <v>266</v>
      </c>
      <c r="IVP413" s="104" t="s">
        <v>266</v>
      </c>
      <c r="IVQ413" s="104" t="s">
        <v>266</v>
      </c>
      <c r="IVR413" s="104" t="s">
        <v>266</v>
      </c>
      <c r="IVS413" s="104" t="s">
        <v>266</v>
      </c>
      <c r="IVT413" s="104" t="s">
        <v>266</v>
      </c>
      <c r="IVU413" s="104" t="s">
        <v>266</v>
      </c>
      <c r="IVV413" s="104" t="s">
        <v>266</v>
      </c>
      <c r="IVW413" s="104" t="s">
        <v>266</v>
      </c>
      <c r="IVX413" s="104" t="s">
        <v>266</v>
      </c>
      <c r="IVY413" s="104" t="s">
        <v>266</v>
      </c>
      <c r="IVZ413" s="104" t="s">
        <v>266</v>
      </c>
      <c r="IWA413" s="104" t="s">
        <v>266</v>
      </c>
      <c r="IWB413" s="104" t="s">
        <v>266</v>
      </c>
      <c r="IWC413" s="104" t="s">
        <v>266</v>
      </c>
      <c r="IWD413" s="104" t="s">
        <v>266</v>
      </c>
      <c r="IWE413" s="104" t="s">
        <v>266</v>
      </c>
      <c r="IWF413" s="104" t="s">
        <v>266</v>
      </c>
      <c r="IWG413" s="104" t="s">
        <v>266</v>
      </c>
      <c r="IWH413" s="104" t="s">
        <v>266</v>
      </c>
      <c r="IWI413" s="104" t="s">
        <v>266</v>
      </c>
      <c r="IWJ413" s="104" t="s">
        <v>266</v>
      </c>
      <c r="IWK413" s="104" t="s">
        <v>266</v>
      </c>
      <c r="IWL413" s="104" t="s">
        <v>266</v>
      </c>
      <c r="IWM413" s="104" t="s">
        <v>266</v>
      </c>
      <c r="IWN413" s="104" t="s">
        <v>266</v>
      </c>
      <c r="IWO413" s="104" t="s">
        <v>266</v>
      </c>
      <c r="IWP413" s="104" t="s">
        <v>266</v>
      </c>
      <c r="IWQ413" s="104" t="s">
        <v>266</v>
      </c>
      <c r="IWR413" s="104" t="s">
        <v>266</v>
      </c>
      <c r="IWS413" s="104" t="s">
        <v>266</v>
      </c>
      <c r="IWT413" s="104" t="s">
        <v>266</v>
      </c>
      <c r="IWU413" s="104" t="s">
        <v>266</v>
      </c>
      <c r="IWV413" s="104" t="s">
        <v>266</v>
      </c>
      <c r="IWW413" s="104" t="s">
        <v>266</v>
      </c>
      <c r="IWX413" s="104" t="s">
        <v>266</v>
      </c>
      <c r="IWY413" s="104" t="s">
        <v>266</v>
      </c>
      <c r="IWZ413" s="104" t="s">
        <v>266</v>
      </c>
      <c r="IXA413" s="104" t="s">
        <v>266</v>
      </c>
      <c r="IXB413" s="104" t="s">
        <v>266</v>
      </c>
      <c r="IXC413" s="104" t="s">
        <v>266</v>
      </c>
      <c r="IXD413" s="104" t="s">
        <v>266</v>
      </c>
      <c r="IXE413" s="104" t="s">
        <v>266</v>
      </c>
      <c r="IXF413" s="104" t="s">
        <v>266</v>
      </c>
      <c r="IXG413" s="104" t="s">
        <v>266</v>
      </c>
      <c r="IXH413" s="104" t="s">
        <v>266</v>
      </c>
      <c r="IXI413" s="104" t="s">
        <v>266</v>
      </c>
      <c r="IXJ413" s="104" t="s">
        <v>266</v>
      </c>
      <c r="IXK413" s="104" t="s">
        <v>266</v>
      </c>
      <c r="IXL413" s="104" t="s">
        <v>266</v>
      </c>
      <c r="IXM413" s="104" t="s">
        <v>266</v>
      </c>
      <c r="IXN413" s="104" t="s">
        <v>266</v>
      </c>
      <c r="IXO413" s="104" t="s">
        <v>266</v>
      </c>
      <c r="IXP413" s="104" t="s">
        <v>266</v>
      </c>
      <c r="IXQ413" s="104" t="s">
        <v>266</v>
      </c>
      <c r="IXR413" s="104" t="s">
        <v>266</v>
      </c>
      <c r="IXS413" s="104" t="s">
        <v>266</v>
      </c>
      <c r="IXT413" s="104" t="s">
        <v>266</v>
      </c>
      <c r="IXU413" s="104" t="s">
        <v>266</v>
      </c>
      <c r="IXV413" s="104" t="s">
        <v>266</v>
      </c>
      <c r="IXW413" s="104" t="s">
        <v>266</v>
      </c>
      <c r="IXX413" s="104" t="s">
        <v>266</v>
      </c>
      <c r="IXY413" s="104" t="s">
        <v>266</v>
      </c>
      <c r="IXZ413" s="104" t="s">
        <v>266</v>
      </c>
      <c r="IYA413" s="104" t="s">
        <v>266</v>
      </c>
      <c r="IYB413" s="104" t="s">
        <v>266</v>
      </c>
      <c r="IYC413" s="104" t="s">
        <v>266</v>
      </c>
      <c r="IYD413" s="104" t="s">
        <v>266</v>
      </c>
      <c r="IYE413" s="104" t="s">
        <v>266</v>
      </c>
      <c r="IYF413" s="104" t="s">
        <v>266</v>
      </c>
      <c r="IYG413" s="104" t="s">
        <v>266</v>
      </c>
      <c r="IYH413" s="104" t="s">
        <v>266</v>
      </c>
      <c r="IYI413" s="104" t="s">
        <v>266</v>
      </c>
      <c r="IYJ413" s="104" t="s">
        <v>266</v>
      </c>
      <c r="IYK413" s="104" t="s">
        <v>266</v>
      </c>
      <c r="IYL413" s="104" t="s">
        <v>266</v>
      </c>
      <c r="IYM413" s="104" t="s">
        <v>266</v>
      </c>
      <c r="IYN413" s="104" t="s">
        <v>266</v>
      </c>
      <c r="IYO413" s="104" t="s">
        <v>266</v>
      </c>
      <c r="IYP413" s="104" t="s">
        <v>266</v>
      </c>
      <c r="IYQ413" s="104" t="s">
        <v>266</v>
      </c>
      <c r="IYR413" s="104" t="s">
        <v>266</v>
      </c>
      <c r="IYS413" s="104" t="s">
        <v>266</v>
      </c>
      <c r="IYT413" s="104" t="s">
        <v>266</v>
      </c>
      <c r="IYU413" s="104" t="s">
        <v>266</v>
      </c>
      <c r="IYV413" s="104" t="s">
        <v>266</v>
      </c>
      <c r="IYW413" s="104" t="s">
        <v>266</v>
      </c>
      <c r="IYX413" s="104" t="s">
        <v>266</v>
      </c>
      <c r="IYY413" s="104" t="s">
        <v>266</v>
      </c>
      <c r="IYZ413" s="104" t="s">
        <v>266</v>
      </c>
      <c r="IZA413" s="104" t="s">
        <v>266</v>
      </c>
      <c r="IZB413" s="104" t="s">
        <v>266</v>
      </c>
      <c r="IZC413" s="104" t="s">
        <v>266</v>
      </c>
      <c r="IZD413" s="104" t="s">
        <v>266</v>
      </c>
      <c r="IZE413" s="104" t="s">
        <v>266</v>
      </c>
      <c r="IZF413" s="104" t="s">
        <v>266</v>
      </c>
      <c r="IZG413" s="104" t="s">
        <v>266</v>
      </c>
      <c r="IZH413" s="104" t="s">
        <v>266</v>
      </c>
      <c r="IZI413" s="104" t="s">
        <v>266</v>
      </c>
      <c r="IZJ413" s="104" t="s">
        <v>266</v>
      </c>
      <c r="IZK413" s="104" t="s">
        <v>266</v>
      </c>
      <c r="IZL413" s="104" t="s">
        <v>266</v>
      </c>
      <c r="IZM413" s="104" t="s">
        <v>266</v>
      </c>
      <c r="IZN413" s="104" t="s">
        <v>266</v>
      </c>
      <c r="IZO413" s="104" t="s">
        <v>266</v>
      </c>
      <c r="IZP413" s="104" t="s">
        <v>266</v>
      </c>
      <c r="IZQ413" s="104" t="s">
        <v>266</v>
      </c>
      <c r="IZR413" s="104" t="s">
        <v>266</v>
      </c>
      <c r="IZS413" s="104" t="s">
        <v>266</v>
      </c>
      <c r="IZT413" s="104" t="s">
        <v>266</v>
      </c>
      <c r="IZU413" s="104" t="s">
        <v>266</v>
      </c>
      <c r="IZV413" s="104" t="s">
        <v>266</v>
      </c>
      <c r="IZW413" s="104" t="s">
        <v>266</v>
      </c>
      <c r="IZX413" s="104" t="s">
        <v>266</v>
      </c>
      <c r="IZY413" s="104" t="s">
        <v>266</v>
      </c>
      <c r="IZZ413" s="104" t="s">
        <v>266</v>
      </c>
      <c r="JAA413" s="104" t="s">
        <v>266</v>
      </c>
      <c r="JAB413" s="104" t="s">
        <v>266</v>
      </c>
      <c r="JAC413" s="104" t="s">
        <v>266</v>
      </c>
      <c r="JAD413" s="104" t="s">
        <v>266</v>
      </c>
      <c r="JAE413" s="104" t="s">
        <v>266</v>
      </c>
      <c r="JAF413" s="104" t="s">
        <v>266</v>
      </c>
      <c r="JAG413" s="104" t="s">
        <v>266</v>
      </c>
      <c r="JAH413" s="104" t="s">
        <v>266</v>
      </c>
      <c r="JAI413" s="104" t="s">
        <v>266</v>
      </c>
      <c r="JAJ413" s="104" t="s">
        <v>266</v>
      </c>
      <c r="JAK413" s="104" t="s">
        <v>266</v>
      </c>
      <c r="JAL413" s="104" t="s">
        <v>266</v>
      </c>
      <c r="JAM413" s="104" t="s">
        <v>266</v>
      </c>
      <c r="JAN413" s="104" t="s">
        <v>266</v>
      </c>
      <c r="JAO413" s="104" t="s">
        <v>266</v>
      </c>
      <c r="JAP413" s="104" t="s">
        <v>266</v>
      </c>
      <c r="JAQ413" s="104" t="s">
        <v>266</v>
      </c>
      <c r="JAR413" s="104" t="s">
        <v>266</v>
      </c>
      <c r="JAS413" s="104" t="s">
        <v>266</v>
      </c>
      <c r="JAT413" s="104" t="s">
        <v>266</v>
      </c>
      <c r="JAU413" s="104" t="s">
        <v>266</v>
      </c>
      <c r="JAV413" s="104" t="s">
        <v>266</v>
      </c>
      <c r="JAW413" s="104" t="s">
        <v>266</v>
      </c>
      <c r="JAX413" s="104" t="s">
        <v>266</v>
      </c>
      <c r="JAY413" s="104" t="s">
        <v>266</v>
      </c>
      <c r="JAZ413" s="104" t="s">
        <v>266</v>
      </c>
      <c r="JBA413" s="104" t="s">
        <v>266</v>
      </c>
      <c r="JBB413" s="104" t="s">
        <v>266</v>
      </c>
      <c r="JBC413" s="104" t="s">
        <v>266</v>
      </c>
      <c r="JBD413" s="104" t="s">
        <v>266</v>
      </c>
      <c r="JBE413" s="104" t="s">
        <v>266</v>
      </c>
      <c r="JBF413" s="104" t="s">
        <v>266</v>
      </c>
      <c r="JBG413" s="104" t="s">
        <v>266</v>
      </c>
      <c r="JBH413" s="104" t="s">
        <v>266</v>
      </c>
      <c r="JBI413" s="104" t="s">
        <v>266</v>
      </c>
      <c r="JBJ413" s="104" t="s">
        <v>266</v>
      </c>
      <c r="JBK413" s="104" t="s">
        <v>266</v>
      </c>
      <c r="JBL413" s="104" t="s">
        <v>266</v>
      </c>
      <c r="JBM413" s="104" t="s">
        <v>266</v>
      </c>
      <c r="JBN413" s="104" t="s">
        <v>266</v>
      </c>
      <c r="JBO413" s="104" t="s">
        <v>266</v>
      </c>
      <c r="JBP413" s="104" t="s">
        <v>266</v>
      </c>
      <c r="JBQ413" s="104" t="s">
        <v>266</v>
      </c>
      <c r="JBR413" s="104" t="s">
        <v>266</v>
      </c>
      <c r="JBS413" s="104" t="s">
        <v>266</v>
      </c>
      <c r="JBT413" s="104" t="s">
        <v>266</v>
      </c>
      <c r="JBU413" s="104" t="s">
        <v>266</v>
      </c>
      <c r="JBV413" s="104" t="s">
        <v>266</v>
      </c>
      <c r="JBW413" s="104" t="s">
        <v>266</v>
      </c>
      <c r="JBX413" s="104" t="s">
        <v>266</v>
      </c>
      <c r="JBY413" s="104" t="s">
        <v>266</v>
      </c>
      <c r="JBZ413" s="104" t="s">
        <v>266</v>
      </c>
      <c r="JCA413" s="104" t="s">
        <v>266</v>
      </c>
      <c r="JCB413" s="104" t="s">
        <v>266</v>
      </c>
      <c r="JCC413" s="104" t="s">
        <v>266</v>
      </c>
      <c r="JCD413" s="104" t="s">
        <v>266</v>
      </c>
      <c r="JCE413" s="104" t="s">
        <v>266</v>
      </c>
      <c r="JCF413" s="104" t="s">
        <v>266</v>
      </c>
      <c r="JCG413" s="104" t="s">
        <v>266</v>
      </c>
      <c r="JCH413" s="104" t="s">
        <v>266</v>
      </c>
      <c r="JCI413" s="104" t="s">
        <v>266</v>
      </c>
      <c r="JCJ413" s="104" t="s">
        <v>266</v>
      </c>
      <c r="JCK413" s="104" t="s">
        <v>266</v>
      </c>
      <c r="JCL413" s="104" t="s">
        <v>266</v>
      </c>
      <c r="JCM413" s="104" t="s">
        <v>266</v>
      </c>
      <c r="JCN413" s="104" t="s">
        <v>266</v>
      </c>
      <c r="JCO413" s="104" t="s">
        <v>266</v>
      </c>
      <c r="JCP413" s="104" t="s">
        <v>266</v>
      </c>
      <c r="JCQ413" s="104" t="s">
        <v>266</v>
      </c>
      <c r="JCR413" s="104" t="s">
        <v>266</v>
      </c>
      <c r="JCS413" s="104" t="s">
        <v>266</v>
      </c>
      <c r="JCT413" s="104" t="s">
        <v>266</v>
      </c>
      <c r="JCU413" s="104" t="s">
        <v>266</v>
      </c>
      <c r="JCV413" s="104" t="s">
        <v>266</v>
      </c>
      <c r="JCW413" s="104" t="s">
        <v>266</v>
      </c>
      <c r="JCX413" s="104" t="s">
        <v>266</v>
      </c>
      <c r="JCY413" s="104" t="s">
        <v>266</v>
      </c>
      <c r="JCZ413" s="104" t="s">
        <v>266</v>
      </c>
      <c r="JDA413" s="104" t="s">
        <v>266</v>
      </c>
      <c r="JDB413" s="104" t="s">
        <v>266</v>
      </c>
      <c r="JDC413" s="104" t="s">
        <v>266</v>
      </c>
      <c r="JDD413" s="104" t="s">
        <v>266</v>
      </c>
      <c r="JDE413" s="104" t="s">
        <v>266</v>
      </c>
      <c r="JDF413" s="104" t="s">
        <v>266</v>
      </c>
      <c r="JDG413" s="104" t="s">
        <v>266</v>
      </c>
      <c r="JDH413" s="104" t="s">
        <v>266</v>
      </c>
      <c r="JDI413" s="104" t="s">
        <v>266</v>
      </c>
      <c r="JDJ413" s="104" t="s">
        <v>266</v>
      </c>
      <c r="JDK413" s="104" t="s">
        <v>266</v>
      </c>
      <c r="JDL413" s="104" t="s">
        <v>266</v>
      </c>
      <c r="JDM413" s="104" t="s">
        <v>266</v>
      </c>
      <c r="JDN413" s="104" t="s">
        <v>266</v>
      </c>
      <c r="JDO413" s="104" t="s">
        <v>266</v>
      </c>
      <c r="JDP413" s="104" t="s">
        <v>266</v>
      </c>
      <c r="JDQ413" s="104" t="s">
        <v>266</v>
      </c>
      <c r="JDR413" s="104" t="s">
        <v>266</v>
      </c>
      <c r="JDS413" s="104" t="s">
        <v>266</v>
      </c>
      <c r="JDT413" s="104" t="s">
        <v>266</v>
      </c>
      <c r="JDU413" s="104" t="s">
        <v>266</v>
      </c>
      <c r="JDV413" s="104" t="s">
        <v>266</v>
      </c>
      <c r="JDW413" s="104" t="s">
        <v>266</v>
      </c>
      <c r="JDX413" s="104" t="s">
        <v>266</v>
      </c>
      <c r="JDY413" s="104" t="s">
        <v>266</v>
      </c>
      <c r="JDZ413" s="104" t="s">
        <v>266</v>
      </c>
      <c r="JEA413" s="104" t="s">
        <v>266</v>
      </c>
      <c r="JEB413" s="104" t="s">
        <v>266</v>
      </c>
      <c r="JEC413" s="104" t="s">
        <v>266</v>
      </c>
      <c r="JED413" s="104" t="s">
        <v>266</v>
      </c>
      <c r="JEE413" s="104" t="s">
        <v>266</v>
      </c>
      <c r="JEF413" s="104" t="s">
        <v>266</v>
      </c>
      <c r="JEG413" s="104" t="s">
        <v>266</v>
      </c>
      <c r="JEH413" s="104" t="s">
        <v>266</v>
      </c>
      <c r="JEI413" s="104" t="s">
        <v>266</v>
      </c>
      <c r="JEJ413" s="104" t="s">
        <v>266</v>
      </c>
      <c r="JEK413" s="104" t="s">
        <v>266</v>
      </c>
      <c r="JEL413" s="104" t="s">
        <v>266</v>
      </c>
      <c r="JEM413" s="104" t="s">
        <v>266</v>
      </c>
      <c r="JEN413" s="104" t="s">
        <v>266</v>
      </c>
      <c r="JEO413" s="104" t="s">
        <v>266</v>
      </c>
      <c r="JEP413" s="104" t="s">
        <v>266</v>
      </c>
      <c r="JEQ413" s="104" t="s">
        <v>266</v>
      </c>
      <c r="JER413" s="104" t="s">
        <v>266</v>
      </c>
      <c r="JES413" s="104" t="s">
        <v>266</v>
      </c>
      <c r="JET413" s="104" t="s">
        <v>266</v>
      </c>
      <c r="JEU413" s="104" t="s">
        <v>266</v>
      </c>
      <c r="JEV413" s="104" t="s">
        <v>266</v>
      </c>
      <c r="JEW413" s="104" t="s">
        <v>266</v>
      </c>
      <c r="JEX413" s="104" t="s">
        <v>266</v>
      </c>
      <c r="JEY413" s="104" t="s">
        <v>266</v>
      </c>
      <c r="JEZ413" s="104" t="s">
        <v>266</v>
      </c>
      <c r="JFA413" s="104" t="s">
        <v>266</v>
      </c>
      <c r="JFB413" s="104" t="s">
        <v>266</v>
      </c>
      <c r="JFC413" s="104" t="s">
        <v>266</v>
      </c>
      <c r="JFD413" s="104" t="s">
        <v>266</v>
      </c>
      <c r="JFE413" s="104" t="s">
        <v>266</v>
      </c>
      <c r="JFF413" s="104" t="s">
        <v>266</v>
      </c>
      <c r="JFG413" s="104" t="s">
        <v>266</v>
      </c>
      <c r="JFH413" s="104" t="s">
        <v>266</v>
      </c>
      <c r="JFI413" s="104" t="s">
        <v>266</v>
      </c>
      <c r="JFJ413" s="104" t="s">
        <v>266</v>
      </c>
      <c r="JFK413" s="104" t="s">
        <v>266</v>
      </c>
      <c r="JFL413" s="104" t="s">
        <v>266</v>
      </c>
      <c r="JFM413" s="104" t="s">
        <v>266</v>
      </c>
      <c r="JFN413" s="104" t="s">
        <v>266</v>
      </c>
      <c r="JFO413" s="104" t="s">
        <v>266</v>
      </c>
      <c r="JFP413" s="104" t="s">
        <v>266</v>
      </c>
      <c r="JFQ413" s="104" t="s">
        <v>266</v>
      </c>
      <c r="JFR413" s="104" t="s">
        <v>266</v>
      </c>
      <c r="JFS413" s="104" t="s">
        <v>266</v>
      </c>
      <c r="JFT413" s="104" t="s">
        <v>266</v>
      </c>
      <c r="JFU413" s="104" t="s">
        <v>266</v>
      </c>
      <c r="JFV413" s="104" t="s">
        <v>266</v>
      </c>
      <c r="JFW413" s="104" t="s">
        <v>266</v>
      </c>
      <c r="JFX413" s="104" t="s">
        <v>266</v>
      </c>
      <c r="JFY413" s="104" t="s">
        <v>266</v>
      </c>
      <c r="JFZ413" s="104" t="s">
        <v>266</v>
      </c>
      <c r="JGA413" s="104" t="s">
        <v>266</v>
      </c>
      <c r="JGB413" s="104" t="s">
        <v>266</v>
      </c>
      <c r="JGC413" s="104" t="s">
        <v>266</v>
      </c>
      <c r="JGD413" s="104" t="s">
        <v>266</v>
      </c>
      <c r="JGE413" s="104" t="s">
        <v>266</v>
      </c>
      <c r="JGF413" s="104" t="s">
        <v>266</v>
      </c>
      <c r="JGG413" s="104" t="s">
        <v>266</v>
      </c>
      <c r="JGH413" s="104" t="s">
        <v>266</v>
      </c>
      <c r="JGI413" s="104" t="s">
        <v>266</v>
      </c>
      <c r="JGJ413" s="104" t="s">
        <v>266</v>
      </c>
      <c r="JGK413" s="104" t="s">
        <v>266</v>
      </c>
      <c r="JGL413" s="104" t="s">
        <v>266</v>
      </c>
      <c r="JGM413" s="104" t="s">
        <v>266</v>
      </c>
      <c r="JGN413" s="104" t="s">
        <v>266</v>
      </c>
      <c r="JGO413" s="104" t="s">
        <v>266</v>
      </c>
      <c r="JGP413" s="104" t="s">
        <v>266</v>
      </c>
      <c r="JGQ413" s="104" t="s">
        <v>266</v>
      </c>
      <c r="JGR413" s="104" t="s">
        <v>266</v>
      </c>
      <c r="JGS413" s="104" t="s">
        <v>266</v>
      </c>
      <c r="JGT413" s="104" t="s">
        <v>266</v>
      </c>
      <c r="JGU413" s="104" t="s">
        <v>266</v>
      </c>
      <c r="JGV413" s="104" t="s">
        <v>266</v>
      </c>
      <c r="JGW413" s="104" t="s">
        <v>266</v>
      </c>
      <c r="JGX413" s="104" t="s">
        <v>266</v>
      </c>
      <c r="JGY413" s="104" t="s">
        <v>266</v>
      </c>
      <c r="JGZ413" s="104" t="s">
        <v>266</v>
      </c>
      <c r="JHA413" s="104" t="s">
        <v>266</v>
      </c>
      <c r="JHB413" s="104" t="s">
        <v>266</v>
      </c>
      <c r="JHC413" s="104" t="s">
        <v>266</v>
      </c>
      <c r="JHD413" s="104" t="s">
        <v>266</v>
      </c>
      <c r="JHE413" s="104" t="s">
        <v>266</v>
      </c>
      <c r="JHF413" s="104" t="s">
        <v>266</v>
      </c>
      <c r="JHG413" s="104" t="s">
        <v>266</v>
      </c>
      <c r="JHH413" s="104" t="s">
        <v>266</v>
      </c>
      <c r="JHI413" s="104" t="s">
        <v>266</v>
      </c>
      <c r="JHJ413" s="104" t="s">
        <v>266</v>
      </c>
      <c r="JHK413" s="104" t="s">
        <v>266</v>
      </c>
      <c r="JHL413" s="104" t="s">
        <v>266</v>
      </c>
      <c r="JHM413" s="104" t="s">
        <v>266</v>
      </c>
      <c r="JHN413" s="104" t="s">
        <v>266</v>
      </c>
      <c r="JHO413" s="104" t="s">
        <v>266</v>
      </c>
      <c r="JHP413" s="104" t="s">
        <v>266</v>
      </c>
      <c r="JHQ413" s="104" t="s">
        <v>266</v>
      </c>
      <c r="JHR413" s="104" t="s">
        <v>266</v>
      </c>
      <c r="JHS413" s="104" t="s">
        <v>266</v>
      </c>
      <c r="JHT413" s="104" t="s">
        <v>266</v>
      </c>
      <c r="JHU413" s="104" t="s">
        <v>266</v>
      </c>
      <c r="JHV413" s="104" t="s">
        <v>266</v>
      </c>
      <c r="JHW413" s="104" t="s">
        <v>266</v>
      </c>
      <c r="JHX413" s="104" t="s">
        <v>266</v>
      </c>
      <c r="JHY413" s="104" t="s">
        <v>266</v>
      </c>
      <c r="JHZ413" s="104" t="s">
        <v>266</v>
      </c>
      <c r="JIA413" s="104" t="s">
        <v>266</v>
      </c>
      <c r="JIB413" s="104" t="s">
        <v>266</v>
      </c>
      <c r="JIC413" s="104" t="s">
        <v>266</v>
      </c>
      <c r="JID413" s="104" t="s">
        <v>266</v>
      </c>
      <c r="JIE413" s="104" t="s">
        <v>266</v>
      </c>
      <c r="JIF413" s="104" t="s">
        <v>266</v>
      </c>
      <c r="JIG413" s="104" t="s">
        <v>266</v>
      </c>
      <c r="JIH413" s="104" t="s">
        <v>266</v>
      </c>
      <c r="JII413" s="104" t="s">
        <v>266</v>
      </c>
      <c r="JIJ413" s="104" t="s">
        <v>266</v>
      </c>
      <c r="JIK413" s="104" t="s">
        <v>266</v>
      </c>
      <c r="JIL413" s="104" t="s">
        <v>266</v>
      </c>
      <c r="JIM413" s="104" t="s">
        <v>266</v>
      </c>
      <c r="JIN413" s="104" t="s">
        <v>266</v>
      </c>
      <c r="JIO413" s="104" t="s">
        <v>266</v>
      </c>
      <c r="JIP413" s="104" t="s">
        <v>266</v>
      </c>
      <c r="JIQ413" s="104" t="s">
        <v>266</v>
      </c>
      <c r="JIR413" s="104" t="s">
        <v>266</v>
      </c>
      <c r="JIS413" s="104" t="s">
        <v>266</v>
      </c>
      <c r="JIT413" s="104" t="s">
        <v>266</v>
      </c>
      <c r="JIU413" s="104" t="s">
        <v>266</v>
      </c>
      <c r="JIV413" s="104" t="s">
        <v>266</v>
      </c>
      <c r="JIW413" s="104" t="s">
        <v>266</v>
      </c>
      <c r="JIX413" s="104" t="s">
        <v>266</v>
      </c>
      <c r="JIY413" s="104" t="s">
        <v>266</v>
      </c>
      <c r="JIZ413" s="104" t="s">
        <v>266</v>
      </c>
      <c r="JJA413" s="104" t="s">
        <v>266</v>
      </c>
      <c r="JJB413" s="104" t="s">
        <v>266</v>
      </c>
      <c r="JJC413" s="104" t="s">
        <v>266</v>
      </c>
      <c r="JJD413" s="104" t="s">
        <v>266</v>
      </c>
      <c r="JJE413" s="104" t="s">
        <v>266</v>
      </c>
      <c r="JJF413" s="104" t="s">
        <v>266</v>
      </c>
      <c r="JJG413" s="104" t="s">
        <v>266</v>
      </c>
      <c r="JJH413" s="104" t="s">
        <v>266</v>
      </c>
      <c r="JJI413" s="104" t="s">
        <v>266</v>
      </c>
      <c r="JJJ413" s="104" t="s">
        <v>266</v>
      </c>
      <c r="JJK413" s="104" t="s">
        <v>266</v>
      </c>
      <c r="JJL413" s="104" t="s">
        <v>266</v>
      </c>
      <c r="JJM413" s="104" t="s">
        <v>266</v>
      </c>
      <c r="JJN413" s="104" t="s">
        <v>266</v>
      </c>
      <c r="JJO413" s="104" t="s">
        <v>266</v>
      </c>
      <c r="JJP413" s="104" t="s">
        <v>266</v>
      </c>
      <c r="JJQ413" s="104" t="s">
        <v>266</v>
      </c>
      <c r="JJR413" s="104" t="s">
        <v>266</v>
      </c>
      <c r="JJS413" s="104" t="s">
        <v>266</v>
      </c>
      <c r="JJT413" s="104" t="s">
        <v>266</v>
      </c>
      <c r="JJU413" s="104" t="s">
        <v>266</v>
      </c>
      <c r="JJV413" s="104" t="s">
        <v>266</v>
      </c>
      <c r="JJW413" s="104" t="s">
        <v>266</v>
      </c>
      <c r="JJX413" s="104" t="s">
        <v>266</v>
      </c>
      <c r="JJY413" s="104" t="s">
        <v>266</v>
      </c>
      <c r="JJZ413" s="104" t="s">
        <v>266</v>
      </c>
      <c r="JKA413" s="104" t="s">
        <v>266</v>
      </c>
      <c r="JKB413" s="104" t="s">
        <v>266</v>
      </c>
      <c r="JKC413" s="104" t="s">
        <v>266</v>
      </c>
      <c r="JKD413" s="104" t="s">
        <v>266</v>
      </c>
      <c r="JKE413" s="104" t="s">
        <v>266</v>
      </c>
      <c r="JKF413" s="104" t="s">
        <v>266</v>
      </c>
      <c r="JKG413" s="104" t="s">
        <v>266</v>
      </c>
      <c r="JKH413" s="104" t="s">
        <v>266</v>
      </c>
      <c r="JKI413" s="104" t="s">
        <v>266</v>
      </c>
      <c r="JKJ413" s="104" t="s">
        <v>266</v>
      </c>
      <c r="JKK413" s="104" t="s">
        <v>266</v>
      </c>
      <c r="JKL413" s="104" t="s">
        <v>266</v>
      </c>
      <c r="JKM413" s="104" t="s">
        <v>266</v>
      </c>
      <c r="JKN413" s="104" t="s">
        <v>266</v>
      </c>
      <c r="JKO413" s="104" t="s">
        <v>266</v>
      </c>
      <c r="JKP413" s="104" t="s">
        <v>266</v>
      </c>
      <c r="JKQ413" s="104" t="s">
        <v>266</v>
      </c>
      <c r="JKR413" s="104" t="s">
        <v>266</v>
      </c>
      <c r="JKS413" s="104" t="s">
        <v>266</v>
      </c>
      <c r="JKT413" s="104" t="s">
        <v>266</v>
      </c>
      <c r="JKU413" s="104" t="s">
        <v>266</v>
      </c>
      <c r="JKV413" s="104" t="s">
        <v>266</v>
      </c>
      <c r="JKW413" s="104" t="s">
        <v>266</v>
      </c>
      <c r="JKX413" s="104" t="s">
        <v>266</v>
      </c>
      <c r="JKY413" s="104" t="s">
        <v>266</v>
      </c>
      <c r="JKZ413" s="104" t="s">
        <v>266</v>
      </c>
      <c r="JLA413" s="104" t="s">
        <v>266</v>
      </c>
      <c r="JLB413" s="104" t="s">
        <v>266</v>
      </c>
      <c r="JLC413" s="104" t="s">
        <v>266</v>
      </c>
      <c r="JLD413" s="104" t="s">
        <v>266</v>
      </c>
      <c r="JLE413" s="104" t="s">
        <v>266</v>
      </c>
      <c r="JLF413" s="104" t="s">
        <v>266</v>
      </c>
      <c r="JLG413" s="104" t="s">
        <v>266</v>
      </c>
      <c r="JLH413" s="104" t="s">
        <v>266</v>
      </c>
      <c r="JLI413" s="104" t="s">
        <v>266</v>
      </c>
      <c r="JLJ413" s="104" t="s">
        <v>266</v>
      </c>
      <c r="JLK413" s="104" t="s">
        <v>266</v>
      </c>
      <c r="JLL413" s="104" t="s">
        <v>266</v>
      </c>
      <c r="JLM413" s="104" t="s">
        <v>266</v>
      </c>
      <c r="JLN413" s="104" t="s">
        <v>266</v>
      </c>
      <c r="JLO413" s="104" t="s">
        <v>266</v>
      </c>
      <c r="JLP413" s="104" t="s">
        <v>266</v>
      </c>
      <c r="JLQ413" s="104" t="s">
        <v>266</v>
      </c>
      <c r="JLR413" s="104" t="s">
        <v>266</v>
      </c>
      <c r="JLS413" s="104" t="s">
        <v>266</v>
      </c>
      <c r="JLT413" s="104" t="s">
        <v>266</v>
      </c>
      <c r="JLU413" s="104" t="s">
        <v>266</v>
      </c>
      <c r="JLV413" s="104" t="s">
        <v>266</v>
      </c>
      <c r="JLW413" s="104" t="s">
        <v>266</v>
      </c>
      <c r="JLX413" s="104" t="s">
        <v>266</v>
      </c>
      <c r="JLY413" s="104" t="s">
        <v>266</v>
      </c>
      <c r="JLZ413" s="104" t="s">
        <v>266</v>
      </c>
      <c r="JMA413" s="104" t="s">
        <v>266</v>
      </c>
      <c r="JMB413" s="104" t="s">
        <v>266</v>
      </c>
      <c r="JMC413" s="104" t="s">
        <v>266</v>
      </c>
      <c r="JMD413" s="104" t="s">
        <v>266</v>
      </c>
      <c r="JME413" s="104" t="s">
        <v>266</v>
      </c>
      <c r="JMF413" s="104" t="s">
        <v>266</v>
      </c>
      <c r="JMG413" s="104" t="s">
        <v>266</v>
      </c>
      <c r="JMH413" s="104" t="s">
        <v>266</v>
      </c>
      <c r="JMI413" s="104" t="s">
        <v>266</v>
      </c>
      <c r="JMJ413" s="104" t="s">
        <v>266</v>
      </c>
      <c r="JMK413" s="104" t="s">
        <v>266</v>
      </c>
      <c r="JML413" s="104" t="s">
        <v>266</v>
      </c>
      <c r="JMM413" s="104" t="s">
        <v>266</v>
      </c>
      <c r="JMN413" s="104" t="s">
        <v>266</v>
      </c>
      <c r="JMO413" s="104" t="s">
        <v>266</v>
      </c>
      <c r="JMP413" s="104" t="s">
        <v>266</v>
      </c>
      <c r="JMQ413" s="104" t="s">
        <v>266</v>
      </c>
      <c r="JMR413" s="104" t="s">
        <v>266</v>
      </c>
      <c r="JMS413" s="104" t="s">
        <v>266</v>
      </c>
      <c r="JMT413" s="104" t="s">
        <v>266</v>
      </c>
      <c r="JMU413" s="104" t="s">
        <v>266</v>
      </c>
      <c r="JMV413" s="104" t="s">
        <v>266</v>
      </c>
      <c r="JMW413" s="104" t="s">
        <v>266</v>
      </c>
      <c r="JMX413" s="104" t="s">
        <v>266</v>
      </c>
      <c r="JMY413" s="104" t="s">
        <v>266</v>
      </c>
      <c r="JMZ413" s="104" t="s">
        <v>266</v>
      </c>
      <c r="JNA413" s="104" t="s">
        <v>266</v>
      </c>
      <c r="JNB413" s="104" t="s">
        <v>266</v>
      </c>
      <c r="JNC413" s="104" t="s">
        <v>266</v>
      </c>
      <c r="JND413" s="104" t="s">
        <v>266</v>
      </c>
      <c r="JNE413" s="104" t="s">
        <v>266</v>
      </c>
      <c r="JNF413" s="104" t="s">
        <v>266</v>
      </c>
      <c r="JNG413" s="104" t="s">
        <v>266</v>
      </c>
      <c r="JNH413" s="104" t="s">
        <v>266</v>
      </c>
      <c r="JNI413" s="104" t="s">
        <v>266</v>
      </c>
      <c r="JNJ413" s="104" t="s">
        <v>266</v>
      </c>
      <c r="JNK413" s="104" t="s">
        <v>266</v>
      </c>
      <c r="JNL413" s="104" t="s">
        <v>266</v>
      </c>
      <c r="JNM413" s="104" t="s">
        <v>266</v>
      </c>
      <c r="JNN413" s="104" t="s">
        <v>266</v>
      </c>
      <c r="JNO413" s="104" t="s">
        <v>266</v>
      </c>
      <c r="JNP413" s="104" t="s">
        <v>266</v>
      </c>
      <c r="JNQ413" s="104" t="s">
        <v>266</v>
      </c>
      <c r="JNR413" s="104" t="s">
        <v>266</v>
      </c>
      <c r="JNS413" s="104" t="s">
        <v>266</v>
      </c>
      <c r="JNT413" s="104" t="s">
        <v>266</v>
      </c>
      <c r="JNU413" s="104" t="s">
        <v>266</v>
      </c>
      <c r="JNV413" s="104" t="s">
        <v>266</v>
      </c>
      <c r="JNW413" s="104" t="s">
        <v>266</v>
      </c>
      <c r="JNX413" s="104" t="s">
        <v>266</v>
      </c>
      <c r="JNY413" s="104" t="s">
        <v>266</v>
      </c>
      <c r="JNZ413" s="104" t="s">
        <v>266</v>
      </c>
      <c r="JOA413" s="104" t="s">
        <v>266</v>
      </c>
      <c r="JOB413" s="104" t="s">
        <v>266</v>
      </c>
      <c r="JOC413" s="104" t="s">
        <v>266</v>
      </c>
      <c r="JOD413" s="104" t="s">
        <v>266</v>
      </c>
      <c r="JOE413" s="104" t="s">
        <v>266</v>
      </c>
      <c r="JOF413" s="104" t="s">
        <v>266</v>
      </c>
      <c r="JOG413" s="104" t="s">
        <v>266</v>
      </c>
      <c r="JOH413" s="104" t="s">
        <v>266</v>
      </c>
      <c r="JOI413" s="104" t="s">
        <v>266</v>
      </c>
      <c r="JOJ413" s="104" t="s">
        <v>266</v>
      </c>
      <c r="JOK413" s="104" t="s">
        <v>266</v>
      </c>
      <c r="JOL413" s="104" t="s">
        <v>266</v>
      </c>
      <c r="JOM413" s="104" t="s">
        <v>266</v>
      </c>
      <c r="JON413" s="104" t="s">
        <v>266</v>
      </c>
      <c r="JOO413" s="104" t="s">
        <v>266</v>
      </c>
      <c r="JOP413" s="104" t="s">
        <v>266</v>
      </c>
      <c r="JOQ413" s="104" t="s">
        <v>266</v>
      </c>
      <c r="JOR413" s="104" t="s">
        <v>266</v>
      </c>
      <c r="JOS413" s="104" t="s">
        <v>266</v>
      </c>
      <c r="JOT413" s="104" t="s">
        <v>266</v>
      </c>
      <c r="JOU413" s="104" t="s">
        <v>266</v>
      </c>
      <c r="JOV413" s="104" t="s">
        <v>266</v>
      </c>
      <c r="JOW413" s="104" t="s">
        <v>266</v>
      </c>
      <c r="JOX413" s="104" t="s">
        <v>266</v>
      </c>
      <c r="JOY413" s="104" t="s">
        <v>266</v>
      </c>
      <c r="JOZ413" s="104" t="s">
        <v>266</v>
      </c>
      <c r="JPA413" s="104" t="s">
        <v>266</v>
      </c>
      <c r="JPB413" s="104" t="s">
        <v>266</v>
      </c>
      <c r="JPC413" s="104" t="s">
        <v>266</v>
      </c>
      <c r="JPD413" s="104" t="s">
        <v>266</v>
      </c>
      <c r="JPE413" s="104" t="s">
        <v>266</v>
      </c>
      <c r="JPF413" s="104" t="s">
        <v>266</v>
      </c>
      <c r="JPG413" s="104" t="s">
        <v>266</v>
      </c>
      <c r="JPH413" s="104" t="s">
        <v>266</v>
      </c>
      <c r="JPI413" s="104" t="s">
        <v>266</v>
      </c>
      <c r="JPJ413" s="104" t="s">
        <v>266</v>
      </c>
      <c r="JPK413" s="104" t="s">
        <v>266</v>
      </c>
      <c r="JPL413" s="104" t="s">
        <v>266</v>
      </c>
      <c r="JPM413" s="104" t="s">
        <v>266</v>
      </c>
      <c r="JPN413" s="104" t="s">
        <v>266</v>
      </c>
      <c r="JPO413" s="104" t="s">
        <v>266</v>
      </c>
      <c r="JPP413" s="104" t="s">
        <v>266</v>
      </c>
      <c r="JPQ413" s="104" t="s">
        <v>266</v>
      </c>
      <c r="JPR413" s="104" t="s">
        <v>266</v>
      </c>
      <c r="JPS413" s="104" t="s">
        <v>266</v>
      </c>
      <c r="JPT413" s="104" t="s">
        <v>266</v>
      </c>
      <c r="JPU413" s="104" t="s">
        <v>266</v>
      </c>
      <c r="JPV413" s="104" t="s">
        <v>266</v>
      </c>
      <c r="JPW413" s="104" t="s">
        <v>266</v>
      </c>
      <c r="JPX413" s="104" t="s">
        <v>266</v>
      </c>
      <c r="JPY413" s="104" t="s">
        <v>266</v>
      </c>
      <c r="JPZ413" s="104" t="s">
        <v>266</v>
      </c>
      <c r="JQA413" s="104" t="s">
        <v>266</v>
      </c>
      <c r="JQB413" s="104" t="s">
        <v>266</v>
      </c>
      <c r="JQC413" s="104" t="s">
        <v>266</v>
      </c>
      <c r="JQD413" s="104" t="s">
        <v>266</v>
      </c>
      <c r="JQE413" s="104" t="s">
        <v>266</v>
      </c>
      <c r="JQF413" s="104" t="s">
        <v>266</v>
      </c>
      <c r="JQG413" s="104" t="s">
        <v>266</v>
      </c>
      <c r="JQH413" s="104" t="s">
        <v>266</v>
      </c>
      <c r="JQI413" s="104" t="s">
        <v>266</v>
      </c>
      <c r="JQJ413" s="104" t="s">
        <v>266</v>
      </c>
      <c r="JQK413" s="104" t="s">
        <v>266</v>
      </c>
      <c r="JQL413" s="104" t="s">
        <v>266</v>
      </c>
      <c r="JQM413" s="104" t="s">
        <v>266</v>
      </c>
      <c r="JQN413" s="104" t="s">
        <v>266</v>
      </c>
      <c r="JQO413" s="104" t="s">
        <v>266</v>
      </c>
      <c r="JQP413" s="104" t="s">
        <v>266</v>
      </c>
      <c r="JQQ413" s="104" t="s">
        <v>266</v>
      </c>
      <c r="JQR413" s="104" t="s">
        <v>266</v>
      </c>
      <c r="JQS413" s="104" t="s">
        <v>266</v>
      </c>
      <c r="JQT413" s="104" t="s">
        <v>266</v>
      </c>
      <c r="JQU413" s="104" t="s">
        <v>266</v>
      </c>
      <c r="JQV413" s="104" t="s">
        <v>266</v>
      </c>
      <c r="JQW413" s="104" t="s">
        <v>266</v>
      </c>
      <c r="JQX413" s="104" t="s">
        <v>266</v>
      </c>
      <c r="JQY413" s="104" t="s">
        <v>266</v>
      </c>
      <c r="JQZ413" s="104" t="s">
        <v>266</v>
      </c>
      <c r="JRA413" s="104" t="s">
        <v>266</v>
      </c>
      <c r="JRB413" s="104" t="s">
        <v>266</v>
      </c>
      <c r="JRC413" s="104" t="s">
        <v>266</v>
      </c>
      <c r="JRD413" s="104" t="s">
        <v>266</v>
      </c>
      <c r="JRE413" s="104" t="s">
        <v>266</v>
      </c>
      <c r="JRF413" s="104" t="s">
        <v>266</v>
      </c>
      <c r="JRG413" s="104" t="s">
        <v>266</v>
      </c>
      <c r="JRH413" s="104" t="s">
        <v>266</v>
      </c>
      <c r="JRI413" s="104" t="s">
        <v>266</v>
      </c>
      <c r="JRJ413" s="104" t="s">
        <v>266</v>
      </c>
      <c r="JRK413" s="104" t="s">
        <v>266</v>
      </c>
      <c r="JRL413" s="104" t="s">
        <v>266</v>
      </c>
      <c r="JRM413" s="104" t="s">
        <v>266</v>
      </c>
      <c r="JRN413" s="104" t="s">
        <v>266</v>
      </c>
      <c r="JRO413" s="104" t="s">
        <v>266</v>
      </c>
      <c r="JRP413" s="104" t="s">
        <v>266</v>
      </c>
      <c r="JRQ413" s="104" t="s">
        <v>266</v>
      </c>
      <c r="JRR413" s="104" t="s">
        <v>266</v>
      </c>
      <c r="JRS413" s="104" t="s">
        <v>266</v>
      </c>
      <c r="JRT413" s="104" t="s">
        <v>266</v>
      </c>
      <c r="JRU413" s="104" t="s">
        <v>266</v>
      </c>
      <c r="JRV413" s="104" t="s">
        <v>266</v>
      </c>
      <c r="JRW413" s="104" t="s">
        <v>266</v>
      </c>
      <c r="JRX413" s="104" t="s">
        <v>266</v>
      </c>
      <c r="JRY413" s="104" t="s">
        <v>266</v>
      </c>
      <c r="JRZ413" s="104" t="s">
        <v>266</v>
      </c>
      <c r="JSA413" s="104" t="s">
        <v>266</v>
      </c>
      <c r="JSB413" s="104" t="s">
        <v>266</v>
      </c>
      <c r="JSC413" s="104" t="s">
        <v>266</v>
      </c>
      <c r="JSD413" s="104" t="s">
        <v>266</v>
      </c>
      <c r="JSE413" s="104" t="s">
        <v>266</v>
      </c>
      <c r="JSF413" s="104" t="s">
        <v>266</v>
      </c>
      <c r="JSG413" s="104" t="s">
        <v>266</v>
      </c>
      <c r="JSH413" s="104" t="s">
        <v>266</v>
      </c>
      <c r="JSI413" s="104" t="s">
        <v>266</v>
      </c>
      <c r="JSJ413" s="104" t="s">
        <v>266</v>
      </c>
      <c r="JSK413" s="104" t="s">
        <v>266</v>
      </c>
      <c r="JSL413" s="104" t="s">
        <v>266</v>
      </c>
      <c r="JSM413" s="104" t="s">
        <v>266</v>
      </c>
      <c r="JSN413" s="104" t="s">
        <v>266</v>
      </c>
      <c r="JSO413" s="104" t="s">
        <v>266</v>
      </c>
      <c r="JSP413" s="104" t="s">
        <v>266</v>
      </c>
      <c r="JSQ413" s="104" t="s">
        <v>266</v>
      </c>
      <c r="JSR413" s="104" t="s">
        <v>266</v>
      </c>
      <c r="JSS413" s="104" t="s">
        <v>266</v>
      </c>
      <c r="JST413" s="104" t="s">
        <v>266</v>
      </c>
      <c r="JSU413" s="104" t="s">
        <v>266</v>
      </c>
      <c r="JSV413" s="104" t="s">
        <v>266</v>
      </c>
      <c r="JSW413" s="104" t="s">
        <v>266</v>
      </c>
      <c r="JSX413" s="104" t="s">
        <v>266</v>
      </c>
      <c r="JSY413" s="104" t="s">
        <v>266</v>
      </c>
      <c r="JSZ413" s="104" t="s">
        <v>266</v>
      </c>
      <c r="JTA413" s="104" t="s">
        <v>266</v>
      </c>
      <c r="JTB413" s="104" t="s">
        <v>266</v>
      </c>
      <c r="JTC413" s="104" t="s">
        <v>266</v>
      </c>
      <c r="JTD413" s="104" t="s">
        <v>266</v>
      </c>
      <c r="JTE413" s="104" t="s">
        <v>266</v>
      </c>
      <c r="JTF413" s="104" t="s">
        <v>266</v>
      </c>
      <c r="JTG413" s="104" t="s">
        <v>266</v>
      </c>
      <c r="JTH413" s="104" t="s">
        <v>266</v>
      </c>
      <c r="JTI413" s="104" t="s">
        <v>266</v>
      </c>
      <c r="JTJ413" s="104" t="s">
        <v>266</v>
      </c>
      <c r="JTK413" s="104" t="s">
        <v>266</v>
      </c>
      <c r="JTL413" s="104" t="s">
        <v>266</v>
      </c>
      <c r="JTM413" s="104" t="s">
        <v>266</v>
      </c>
      <c r="JTN413" s="104" t="s">
        <v>266</v>
      </c>
      <c r="JTO413" s="104" t="s">
        <v>266</v>
      </c>
      <c r="JTP413" s="104" t="s">
        <v>266</v>
      </c>
      <c r="JTQ413" s="104" t="s">
        <v>266</v>
      </c>
      <c r="JTR413" s="104" t="s">
        <v>266</v>
      </c>
      <c r="JTS413" s="104" t="s">
        <v>266</v>
      </c>
      <c r="JTT413" s="104" t="s">
        <v>266</v>
      </c>
      <c r="JTU413" s="104" t="s">
        <v>266</v>
      </c>
      <c r="JTV413" s="104" t="s">
        <v>266</v>
      </c>
      <c r="JTW413" s="104" t="s">
        <v>266</v>
      </c>
      <c r="JTX413" s="104" t="s">
        <v>266</v>
      </c>
      <c r="JTY413" s="104" t="s">
        <v>266</v>
      </c>
      <c r="JTZ413" s="104" t="s">
        <v>266</v>
      </c>
      <c r="JUA413" s="104" t="s">
        <v>266</v>
      </c>
      <c r="JUB413" s="104" t="s">
        <v>266</v>
      </c>
      <c r="JUC413" s="104" t="s">
        <v>266</v>
      </c>
      <c r="JUD413" s="104" t="s">
        <v>266</v>
      </c>
      <c r="JUE413" s="104" t="s">
        <v>266</v>
      </c>
      <c r="JUF413" s="104" t="s">
        <v>266</v>
      </c>
      <c r="JUG413" s="104" t="s">
        <v>266</v>
      </c>
      <c r="JUH413" s="104" t="s">
        <v>266</v>
      </c>
      <c r="JUI413" s="104" t="s">
        <v>266</v>
      </c>
      <c r="JUJ413" s="104" t="s">
        <v>266</v>
      </c>
      <c r="JUK413" s="104" t="s">
        <v>266</v>
      </c>
      <c r="JUL413" s="104" t="s">
        <v>266</v>
      </c>
      <c r="JUM413" s="104" t="s">
        <v>266</v>
      </c>
      <c r="JUN413" s="104" t="s">
        <v>266</v>
      </c>
      <c r="JUO413" s="104" t="s">
        <v>266</v>
      </c>
      <c r="JUP413" s="104" t="s">
        <v>266</v>
      </c>
      <c r="JUQ413" s="104" t="s">
        <v>266</v>
      </c>
      <c r="JUR413" s="104" t="s">
        <v>266</v>
      </c>
      <c r="JUS413" s="104" t="s">
        <v>266</v>
      </c>
      <c r="JUT413" s="104" t="s">
        <v>266</v>
      </c>
      <c r="JUU413" s="104" t="s">
        <v>266</v>
      </c>
      <c r="JUV413" s="104" t="s">
        <v>266</v>
      </c>
      <c r="JUW413" s="104" t="s">
        <v>266</v>
      </c>
      <c r="JUX413" s="104" t="s">
        <v>266</v>
      </c>
      <c r="JUY413" s="104" t="s">
        <v>266</v>
      </c>
      <c r="JUZ413" s="104" t="s">
        <v>266</v>
      </c>
      <c r="JVA413" s="104" t="s">
        <v>266</v>
      </c>
      <c r="JVB413" s="104" t="s">
        <v>266</v>
      </c>
      <c r="JVC413" s="104" t="s">
        <v>266</v>
      </c>
      <c r="JVD413" s="104" t="s">
        <v>266</v>
      </c>
      <c r="JVE413" s="104" t="s">
        <v>266</v>
      </c>
      <c r="JVF413" s="104" t="s">
        <v>266</v>
      </c>
      <c r="JVG413" s="104" t="s">
        <v>266</v>
      </c>
      <c r="JVH413" s="104" t="s">
        <v>266</v>
      </c>
      <c r="JVI413" s="104" t="s">
        <v>266</v>
      </c>
      <c r="JVJ413" s="104" t="s">
        <v>266</v>
      </c>
      <c r="JVK413" s="104" t="s">
        <v>266</v>
      </c>
      <c r="JVL413" s="104" t="s">
        <v>266</v>
      </c>
      <c r="JVM413" s="104" t="s">
        <v>266</v>
      </c>
      <c r="JVN413" s="104" t="s">
        <v>266</v>
      </c>
      <c r="JVO413" s="104" t="s">
        <v>266</v>
      </c>
      <c r="JVP413" s="104" t="s">
        <v>266</v>
      </c>
      <c r="JVQ413" s="104" t="s">
        <v>266</v>
      </c>
      <c r="JVR413" s="104" t="s">
        <v>266</v>
      </c>
      <c r="JVS413" s="104" t="s">
        <v>266</v>
      </c>
      <c r="JVT413" s="104" t="s">
        <v>266</v>
      </c>
      <c r="JVU413" s="104" t="s">
        <v>266</v>
      </c>
      <c r="JVV413" s="104" t="s">
        <v>266</v>
      </c>
      <c r="JVW413" s="104" t="s">
        <v>266</v>
      </c>
      <c r="JVX413" s="104" t="s">
        <v>266</v>
      </c>
      <c r="JVY413" s="104" t="s">
        <v>266</v>
      </c>
      <c r="JVZ413" s="104" t="s">
        <v>266</v>
      </c>
      <c r="JWA413" s="104" t="s">
        <v>266</v>
      </c>
      <c r="JWB413" s="104" t="s">
        <v>266</v>
      </c>
      <c r="JWC413" s="104" t="s">
        <v>266</v>
      </c>
      <c r="JWD413" s="104" t="s">
        <v>266</v>
      </c>
      <c r="JWE413" s="104" t="s">
        <v>266</v>
      </c>
      <c r="JWF413" s="104" t="s">
        <v>266</v>
      </c>
      <c r="JWG413" s="104" t="s">
        <v>266</v>
      </c>
      <c r="JWH413" s="104" t="s">
        <v>266</v>
      </c>
      <c r="JWI413" s="104" t="s">
        <v>266</v>
      </c>
      <c r="JWJ413" s="104" t="s">
        <v>266</v>
      </c>
      <c r="JWK413" s="104" t="s">
        <v>266</v>
      </c>
      <c r="JWL413" s="104" t="s">
        <v>266</v>
      </c>
      <c r="JWM413" s="104" t="s">
        <v>266</v>
      </c>
      <c r="JWN413" s="104" t="s">
        <v>266</v>
      </c>
      <c r="JWO413" s="104" t="s">
        <v>266</v>
      </c>
      <c r="JWP413" s="104" t="s">
        <v>266</v>
      </c>
      <c r="JWQ413" s="104" t="s">
        <v>266</v>
      </c>
      <c r="JWR413" s="104" t="s">
        <v>266</v>
      </c>
      <c r="JWS413" s="104" t="s">
        <v>266</v>
      </c>
      <c r="JWT413" s="104" t="s">
        <v>266</v>
      </c>
      <c r="JWU413" s="104" t="s">
        <v>266</v>
      </c>
      <c r="JWV413" s="104" t="s">
        <v>266</v>
      </c>
      <c r="JWW413" s="104" t="s">
        <v>266</v>
      </c>
      <c r="JWX413" s="104" t="s">
        <v>266</v>
      </c>
      <c r="JWY413" s="104" t="s">
        <v>266</v>
      </c>
      <c r="JWZ413" s="104" t="s">
        <v>266</v>
      </c>
      <c r="JXA413" s="104" t="s">
        <v>266</v>
      </c>
      <c r="JXB413" s="104" t="s">
        <v>266</v>
      </c>
      <c r="JXC413" s="104" t="s">
        <v>266</v>
      </c>
      <c r="JXD413" s="104" t="s">
        <v>266</v>
      </c>
      <c r="JXE413" s="104" t="s">
        <v>266</v>
      </c>
      <c r="JXF413" s="104" t="s">
        <v>266</v>
      </c>
      <c r="JXG413" s="104" t="s">
        <v>266</v>
      </c>
      <c r="JXH413" s="104" t="s">
        <v>266</v>
      </c>
      <c r="JXI413" s="104" t="s">
        <v>266</v>
      </c>
      <c r="JXJ413" s="104" t="s">
        <v>266</v>
      </c>
      <c r="JXK413" s="104" t="s">
        <v>266</v>
      </c>
      <c r="JXL413" s="104" t="s">
        <v>266</v>
      </c>
      <c r="JXM413" s="104" t="s">
        <v>266</v>
      </c>
      <c r="JXN413" s="104" t="s">
        <v>266</v>
      </c>
      <c r="JXO413" s="104" t="s">
        <v>266</v>
      </c>
      <c r="JXP413" s="104" t="s">
        <v>266</v>
      </c>
      <c r="JXQ413" s="104" t="s">
        <v>266</v>
      </c>
      <c r="JXR413" s="104" t="s">
        <v>266</v>
      </c>
      <c r="JXS413" s="104" t="s">
        <v>266</v>
      </c>
      <c r="JXT413" s="104" t="s">
        <v>266</v>
      </c>
      <c r="JXU413" s="104" t="s">
        <v>266</v>
      </c>
      <c r="JXV413" s="104" t="s">
        <v>266</v>
      </c>
      <c r="JXW413" s="104" t="s">
        <v>266</v>
      </c>
      <c r="JXX413" s="104" t="s">
        <v>266</v>
      </c>
      <c r="JXY413" s="104" t="s">
        <v>266</v>
      </c>
      <c r="JXZ413" s="104" t="s">
        <v>266</v>
      </c>
      <c r="JYA413" s="104" t="s">
        <v>266</v>
      </c>
      <c r="JYB413" s="104" t="s">
        <v>266</v>
      </c>
      <c r="JYC413" s="104" t="s">
        <v>266</v>
      </c>
      <c r="JYD413" s="104" t="s">
        <v>266</v>
      </c>
      <c r="JYE413" s="104" t="s">
        <v>266</v>
      </c>
      <c r="JYF413" s="104" t="s">
        <v>266</v>
      </c>
      <c r="JYG413" s="104" t="s">
        <v>266</v>
      </c>
      <c r="JYH413" s="104" t="s">
        <v>266</v>
      </c>
      <c r="JYI413" s="104" t="s">
        <v>266</v>
      </c>
      <c r="JYJ413" s="104" t="s">
        <v>266</v>
      </c>
      <c r="JYK413" s="104" t="s">
        <v>266</v>
      </c>
      <c r="JYL413" s="104" t="s">
        <v>266</v>
      </c>
      <c r="JYM413" s="104" t="s">
        <v>266</v>
      </c>
      <c r="JYN413" s="104" t="s">
        <v>266</v>
      </c>
      <c r="JYO413" s="104" t="s">
        <v>266</v>
      </c>
      <c r="JYP413" s="104" t="s">
        <v>266</v>
      </c>
      <c r="JYQ413" s="104" t="s">
        <v>266</v>
      </c>
      <c r="JYR413" s="104" t="s">
        <v>266</v>
      </c>
      <c r="JYS413" s="104" t="s">
        <v>266</v>
      </c>
      <c r="JYT413" s="104" t="s">
        <v>266</v>
      </c>
      <c r="JYU413" s="104" t="s">
        <v>266</v>
      </c>
      <c r="JYV413" s="104" t="s">
        <v>266</v>
      </c>
      <c r="JYW413" s="104" t="s">
        <v>266</v>
      </c>
      <c r="JYX413" s="104" t="s">
        <v>266</v>
      </c>
      <c r="JYY413" s="104" t="s">
        <v>266</v>
      </c>
      <c r="JYZ413" s="104" t="s">
        <v>266</v>
      </c>
      <c r="JZA413" s="104" t="s">
        <v>266</v>
      </c>
      <c r="JZB413" s="104" t="s">
        <v>266</v>
      </c>
      <c r="JZC413" s="104" t="s">
        <v>266</v>
      </c>
      <c r="JZD413" s="104" t="s">
        <v>266</v>
      </c>
      <c r="JZE413" s="104" t="s">
        <v>266</v>
      </c>
      <c r="JZF413" s="104" t="s">
        <v>266</v>
      </c>
      <c r="JZG413" s="104" t="s">
        <v>266</v>
      </c>
      <c r="JZH413" s="104" t="s">
        <v>266</v>
      </c>
      <c r="JZI413" s="104" t="s">
        <v>266</v>
      </c>
      <c r="JZJ413" s="104" t="s">
        <v>266</v>
      </c>
      <c r="JZK413" s="104" t="s">
        <v>266</v>
      </c>
      <c r="JZL413" s="104" t="s">
        <v>266</v>
      </c>
      <c r="JZM413" s="104" t="s">
        <v>266</v>
      </c>
      <c r="JZN413" s="104" t="s">
        <v>266</v>
      </c>
      <c r="JZO413" s="104" t="s">
        <v>266</v>
      </c>
      <c r="JZP413" s="104" t="s">
        <v>266</v>
      </c>
      <c r="JZQ413" s="104" t="s">
        <v>266</v>
      </c>
      <c r="JZR413" s="104" t="s">
        <v>266</v>
      </c>
      <c r="JZS413" s="104" t="s">
        <v>266</v>
      </c>
      <c r="JZT413" s="104" t="s">
        <v>266</v>
      </c>
      <c r="JZU413" s="104" t="s">
        <v>266</v>
      </c>
      <c r="JZV413" s="104" t="s">
        <v>266</v>
      </c>
      <c r="JZW413" s="104" t="s">
        <v>266</v>
      </c>
      <c r="JZX413" s="104" t="s">
        <v>266</v>
      </c>
      <c r="JZY413" s="104" t="s">
        <v>266</v>
      </c>
      <c r="JZZ413" s="104" t="s">
        <v>266</v>
      </c>
      <c r="KAA413" s="104" t="s">
        <v>266</v>
      </c>
      <c r="KAB413" s="104" t="s">
        <v>266</v>
      </c>
      <c r="KAC413" s="104" t="s">
        <v>266</v>
      </c>
      <c r="KAD413" s="104" t="s">
        <v>266</v>
      </c>
      <c r="KAE413" s="104" t="s">
        <v>266</v>
      </c>
      <c r="KAF413" s="104" t="s">
        <v>266</v>
      </c>
      <c r="KAG413" s="104" t="s">
        <v>266</v>
      </c>
      <c r="KAH413" s="104" t="s">
        <v>266</v>
      </c>
      <c r="KAI413" s="104" t="s">
        <v>266</v>
      </c>
      <c r="KAJ413" s="104" t="s">
        <v>266</v>
      </c>
      <c r="KAK413" s="104" t="s">
        <v>266</v>
      </c>
      <c r="KAL413" s="104" t="s">
        <v>266</v>
      </c>
      <c r="KAM413" s="104" t="s">
        <v>266</v>
      </c>
      <c r="KAN413" s="104" t="s">
        <v>266</v>
      </c>
      <c r="KAO413" s="104" t="s">
        <v>266</v>
      </c>
      <c r="KAP413" s="104" t="s">
        <v>266</v>
      </c>
      <c r="KAQ413" s="104" t="s">
        <v>266</v>
      </c>
      <c r="KAR413" s="104" t="s">
        <v>266</v>
      </c>
      <c r="KAS413" s="104" t="s">
        <v>266</v>
      </c>
      <c r="KAT413" s="104" t="s">
        <v>266</v>
      </c>
      <c r="KAU413" s="104" t="s">
        <v>266</v>
      </c>
      <c r="KAV413" s="104" t="s">
        <v>266</v>
      </c>
      <c r="KAW413" s="104" t="s">
        <v>266</v>
      </c>
      <c r="KAX413" s="104" t="s">
        <v>266</v>
      </c>
      <c r="KAY413" s="104" t="s">
        <v>266</v>
      </c>
      <c r="KAZ413" s="104" t="s">
        <v>266</v>
      </c>
      <c r="KBA413" s="104" t="s">
        <v>266</v>
      </c>
      <c r="KBB413" s="104" t="s">
        <v>266</v>
      </c>
      <c r="KBC413" s="104" t="s">
        <v>266</v>
      </c>
      <c r="KBD413" s="104" t="s">
        <v>266</v>
      </c>
      <c r="KBE413" s="104" t="s">
        <v>266</v>
      </c>
      <c r="KBF413" s="104" t="s">
        <v>266</v>
      </c>
      <c r="KBG413" s="104" t="s">
        <v>266</v>
      </c>
      <c r="KBH413" s="104" t="s">
        <v>266</v>
      </c>
      <c r="KBI413" s="104" t="s">
        <v>266</v>
      </c>
      <c r="KBJ413" s="104" t="s">
        <v>266</v>
      </c>
      <c r="KBK413" s="104" t="s">
        <v>266</v>
      </c>
      <c r="KBL413" s="104" t="s">
        <v>266</v>
      </c>
      <c r="KBM413" s="104" t="s">
        <v>266</v>
      </c>
      <c r="KBN413" s="104" t="s">
        <v>266</v>
      </c>
      <c r="KBO413" s="104" t="s">
        <v>266</v>
      </c>
      <c r="KBP413" s="104" t="s">
        <v>266</v>
      </c>
      <c r="KBQ413" s="104" t="s">
        <v>266</v>
      </c>
      <c r="KBR413" s="104" t="s">
        <v>266</v>
      </c>
      <c r="KBS413" s="104" t="s">
        <v>266</v>
      </c>
      <c r="KBT413" s="104" t="s">
        <v>266</v>
      </c>
      <c r="KBU413" s="104" t="s">
        <v>266</v>
      </c>
      <c r="KBV413" s="104" t="s">
        <v>266</v>
      </c>
      <c r="KBW413" s="104" t="s">
        <v>266</v>
      </c>
      <c r="KBX413" s="104" t="s">
        <v>266</v>
      </c>
      <c r="KBY413" s="104" t="s">
        <v>266</v>
      </c>
      <c r="KBZ413" s="104" t="s">
        <v>266</v>
      </c>
      <c r="KCA413" s="104" t="s">
        <v>266</v>
      </c>
      <c r="KCB413" s="104" t="s">
        <v>266</v>
      </c>
      <c r="KCC413" s="104" t="s">
        <v>266</v>
      </c>
      <c r="KCD413" s="104" t="s">
        <v>266</v>
      </c>
      <c r="KCE413" s="104" t="s">
        <v>266</v>
      </c>
      <c r="KCF413" s="104" t="s">
        <v>266</v>
      </c>
      <c r="KCG413" s="104" t="s">
        <v>266</v>
      </c>
      <c r="KCH413" s="104" t="s">
        <v>266</v>
      </c>
      <c r="KCI413" s="104" t="s">
        <v>266</v>
      </c>
      <c r="KCJ413" s="104" t="s">
        <v>266</v>
      </c>
      <c r="KCK413" s="104" t="s">
        <v>266</v>
      </c>
      <c r="KCL413" s="104" t="s">
        <v>266</v>
      </c>
      <c r="KCM413" s="104" t="s">
        <v>266</v>
      </c>
      <c r="KCN413" s="104" t="s">
        <v>266</v>
      </c>
      <c r="KCO413" s="104" t="s">
        <v>266</v>
      </c>
      <c r="KCP413" s="104" t="s">
        <v>266</v>
      </c>
      <c r="KCQ413" s="104" t="s">
        <v>266</v>
      </c>
      <c r="KCR413" s="104" t="s">
        <v>266</v>
      </c>
      <c r="KCS413" s="104" t="s">
        <v>266</v>
      </c>
      <c r="KCT413" s="104" t="s">
        <v>266</v>
      </c>
      <c r="KCU413" s="104" t="s">
        <v>266</v>
      </c>
      <c r="KCV413" s="104" t="s">
        <v>266</v>
      </c>
      <c r="KCW413" s="104" t="s">
        <v>266</v>
      </c>
      <c r="KCX413" s="104" t="s">
        <v>266</v>
      </c>
      <c r="KCY413" s="104" t="s">
        <v>266</v>
      </c>
      <c r="KCZ413" s="104" t="s">
        <v>266</v>
      </c>
      <c r="KDA413" s="104" t="s">
        <v>266</v>
      </c>
      <c r="KDB413" s="104" t="s">
        <v>266</v>
      </c>
      <c r="KDC413" s="104" t="s">
        <v>266</v>
      </c>
      <c r="KDD413" s="104" t="s">
        <v>266</v>
      </c>
      <c r="KDE413" s="104" t="s">
        <v>266</v>
      </c>
      <c r="KDF413" s="104" t="s">
        <v>266</v>
      </c>
      <c r="KDG413" s="104" t="s">
        <v>266</v>
      </c>
      <c r="KDH413" s="104" t="s">
        <v>266</v>
      </c>
      <c r="KDI413" s="104" t="s">
        <v>266</v>
      </c>
      <c r="KDJ413" s="104" t="s">
        <v>266</v>
      </c>
      <c r="KDK413" s="104" t="s">
        <v>266</v>
      </c>
      <c r="KDL413" s="104" t="s">
        <v>266</v>
      </c>
      <c r="KDM413" s="104" t="s">
        <v>266</v>
      </c>
      <c r="KDN413" s="104" t="s">
        <v>266</v>
      </c>
      <c r="KDO413" s="104" t="s">
        <v>266</v>
      </c>
      <c r="KDP413" s="104" t="s">
        <v>266</v>
      </c>
      <c r="KDQ413" s="104" t="s">
        <v>266</v>
      </c>
      <c r="KDR413" s="104" t="s">
        <v>266</v>
      </c>
      <c r="KDS413" s="104" t="s">
        <v>266</v>
      </c>
      <c r="KDT413" s="104" t="s">
        <v>266</v>
      </c>
      <c r="KDU413" s="104" t="s">
        <v>266</v>
      </c>
      <c r="KDV413" s="104" t="s">
        <v>266</v>
      </c>
      <c r="KDW413" s="104" t="s">
        <v>266</v>
      </c>
      <c r="KDX413" s="104" t="s">
        <v>266</v>
      </c>
      <c r="KDY413" s="104" t="s">
        <v>266</v>
      </c>
      <c r="KDZ413" s="104" t="s">
        <v>266</v>
      </c>
      <c r="KEA413" s="104" t="s">
        <v>266</v>
      </c>
      <c r="KEB413" s="104" t="s">
        <v>266</v>
      </c>
      <c r="KEC413" s="104" t="s">
        <v>266</v>
      </c>
      <c r="KED413" s="104" t="s">
        <v>266</v>
      </c>
      <c r="KEE413" s="104" t="s">
        <v>266</v>
      </c>
      <c r="KEF413" s="104" t="s">
        <v>266</v>
      </c>
      <c r="KEG413" s="104" t="s">
        <v>266</v>
      </c>
      <c r="KEH413" s="104" t="s">
        <v>266</v>
      </c>
      <c r="KEI413" s="104" t="s">
        <v>266</v>
      </c>
      <c r="KEJ413" s="104" t="s">
        <v>266</v>
      </c>
      <c r="KEK413" s="104" t="s">
        <v>266</v>
      </c>
      <c r="KEL413" s="104" t="s">
        <v>266</v>
      </c>
      <c r="KEM413" s="104" t="s">
        <v>266</v>
      </c>
      <c r="KEN413" s="104" t="s">
        <v>266</v>
      </c>
      <c r="KEO413" s="104" t="s">
        <v>266</v>
      </c>
      <c r="KEP413" s="104" t="s">
        <v>266</v>
      </c>
      <c r="KEQ413" s="104" t="s">
        <v>266</v>
      </c>
      <c r="KER413" s="104" t="s">
        <v>266</v>
      </c>
      <c r="KES413" s="104" t="s">
        <v>266</v>
      </c>
      <c r="KET413" s="104" t="s">
        <v>266</v>
      </c>
      <c r="KEU413" s="104" t="s">
        <v>266</v>
      </c>
      <c r="KEV413" s="104" t="s">
        <v>266</v>
      </c>
      <c r="KEW413" s="104" t="s">
        <v>266</v>
      </c>
      <c r="KEX413" s="104" t="s">
        <v>266</v>
      </c>
      <c r="KEY413" s="104" t="s">
        <v>266</v>
      </c>
      <c r="KEZ413" s="104" t="s">
        <v>266</v>
      </c>
      <c r="KFA413" s="104" t="s">
        <v>266</v>
      </c>
      <c r="KFB413" s="104" t="s">
        <v>266</v>
      </c>
      <c r="KFC413" s="104" t="s">
        <v>266</v>
      </c>
      <c r="KFD413" s="104" t="s">
        <v>266</v>
      </c>
      <c r="KFE413" s="104" t="s">
        <v>266</v>
      </c>
      <c r="KFF413" s="104" t="s">
        <v>266</v>
      </c>
      <c r="KFG413" s="104" t="s">
        <v>266</v>
      </c>
      <c r="KFH413" s="104" t="s">
        <v>266</v>
      </c>
      <c r="KFI413" s="104" t="s">
        <v>266</v>
      </c>
      <c r="KFJ413" s="104" t="s">
        <v>266</v>
      </c>
      <c r="KFK413" s="104" t="s">
        <v>266</v>
      </c>
      <c r="KFL413" s="104" t="s">
        <v>266</v>
      </c>
      <c r="KFM413" s="104" t="s">
        <v>266</v>
      </c>
      <c r="KFN413" s="104" t="s">
        <v>266</v>
      </c>
      <c r="KFO413" s="104" t="s">
        <v>266</v>
      </c>
      <c r="KFP413" s="104" t="s">
        <v>266</v>
      </c>
      <c r="KFQ413" s="104" t="s">
        <v>266</v>
      </c>
      <c r="KFR413" s="104" t="s">
        <v>266</v>
      </c>
      <c r="KFS413" s="104" t="s">
        <v>266</v>
      </c>
      <c r="KFT413" s="104" t="s">
        <v>266</v>
      </c>
      <c r="KFU413" s="104" t="s">
        <v>266</v>
      </c>
      <c r="KFV413" s="104" t="s">
        <v>266</v>
      </c>
      <c r="KFW413" s="104" t="s">
        <v>266</v>
      </c>
      <c r="KFX413" s="104" t="s">
        <v>266</v>
      </c>
      <c r="KFY413" s="104" t="s">
        <v>266</v>
      </c>
      <c r="KFZ413" s="104" t="s">
        <v>266</v>
      </c>
      <c r="KGA413" s="104" t="s">
        <v>266</v>
      </c>
      <c r="KGB413" s="104" t="s">
        <v>266</v>
      </c>
      <c r="KGC413" s="104" t="s">
        <v>266</v>
      </c>
      <c r="KGD413" s="104" t="s">
        <v>266</v>
      </c>
      <c r="KGE413" s="104" t="s">
        <v>266</v>
      </c>
      <c r="KGF413" s="104" t="s">
        <v>266</v>
      </c>
      <c r="KGG413" s="104" t="s">
        <v>266</v>
      </c>
      <c r="KGH413" s="104" t="s">
        <v>266</v>
      </c>
      <c r="KGI413" s="104" t="s">
        <v>266</v>
      </c>
      <c r="KGJ413" s="104" t="s">
        <v>266</v>
      </c>
      <c r="KGK413" s="104" t="s">
        <v>266</v>
      </c>
      <c r="KGL413" s="104" t="s">
        <v>266</v>
      </c>
      <c r="KGM413" s="104" t="s">
        <v>266</v>
      </c>
      <c r="KGN413" s="104" t="s">
        <v>266</v>
      </c>
      <c r="KGO413" s="104" t="s">
        <v>266</v>
      </c>
      <c r="KGP413" s="104" t="s">
        <v>266</v>
      </c>
      <c r="KGQ413" s="104" t="s">
        <v>266</v>
      </c>
      <c r="KGR413" s="104" t="s">
        <v>266</v>
      </c>
      <c r="KGS413" s="104" t="s">
        <v>266</v>
      </c>
      <c r="KGT413" s="104" t="s">
        <v>266</v>
      </c>
      <c r="KGU413" s="104" t="s">
        <v>266</v>
      </c>
      <c r="KGV413" s="104" t="s">
        <v>266</v>
      </c>
      <c r="KGW413" s="104" t="s">
        <v>266</v>
      </c>
      <c r="KGX413" s="104" t="s">
        <v>266</v>
      </c>
      <c r="KGY413" s="104" t="s">
        <v>266</v>
      </c>
      <c r="KGZ413" s="104" t="s">
        <v>266</v>
      </c>
      <c r="KHA413" s="104" t="s">
        <v>266</v>
      </c>
      <c r="KHB413" s="104" t="s">
        <v>266</v>
      </c>
      <c r="KHC413" s="104" t="s">
        <v>266</v>
      </c>
      <c r="KHD413" s="104" t="s">
        <v>266</v>
      </c>
      <c r="KHE413" s="104" t="s">
        <v>266</v>
      </c>
      <c r="KHF413" s="104" t="s">
        <v>266</v>
      </c>
      <c r="KHG413" s="104" t="s">
        <v>266</v>
      </c>
      <c r="KHH413" s="104" t="s">
        <v>266</v>
      </c>
      <c r="KHI413" s="104" t="s">
        <v>266</v>
      </c>
      <c r="KHJ413" s="104" t="s">
        <v>266</v>
      </c>
      <c r="KHK413" s="104" t="s">
        <v>266</v>
      </c>
      <c r="KHL413" s="104" t="s">
        <v>266</v>
      </c>
      <c r="KHM413" s="104" t="s">
        <v>266</v>
      </c>
      <c r="KHN413" s="104" t="s">
        <v>266</v>
      </c>
      <c r="KHO413" s="104" t="s">
        <v>266</v>
      </c>
      <c r="KHP413" s="104" t="s">
        <v>266</v>
      </c>
      <c r="KHQ413" s="104" t="s">
        <v>266</v>
      </c>
      <c r="KHR413" s="104" t="s">
        <v>266</v>
      </c>
      <c r="KHS413" s="104" t="s">
        <v>266</v>
      </c>
      <c r="KHT413" s="104" t="s">
        <v>266</v>
      </c>
      <c r="KHU413" s="104" t="s">
        <v>266</v>
      </c>
      <c r="KHV413" s="104" t="s">
        <v>266</v>
      </c>
      <c r="KHW413" s="104" t="s">
        <v>266</v>
      </c>
      <c r="KHX413" s="104" t="s">
        <v>266</v>
      </c>
      <c r="KHY413" s="104" t="s">
        <v>266</v>
      </c>
      <c r="KHZ413" s="104" t="s">
        <v>266</v>
      </c>
      <c r="KIA413" s="104" t="s">
        <v>266</v>
      </c>
      <c r="KIB413" s="104" t="s">
        <v>266</v>
      </c>
      <c r="KIC413" s="104" t="s">
        <v>266</v>
      </c>
      <c r="KID413" s="104" t="s">
        <v>266</v>
      </c>
      <c r="KIE413" s="104" t="s">
        <v>266</v>
      </c>
      <c r="KIF413" s="104" t="s">
        <v>266</v>
      </c>
      <c r="KIG413" s="104" t="s">
        <v>266</v>
      </c>
      <c r="KIH413" s="104" t="s">
        <v>266</v>
      </c>
      <c r="KII413" s="104" t="s">
        <v>266</v>
      </c>
      <c r="KIJ413" s="104" t="s">
        <v>266</v>
      </c>
      <c r="KIK413" s="104" t="s">
        <v>266</v>
      </c>
      <c r="KIL413" s="104" t="s">
        <v>266</v>
      </c>
      <c r="KIM413" s="104" t="s">
        <v>266</v>
      </c>
      <c r="KIN413" s="104" t="s">
        <v>266</v>
      </c>
      <c r="KIO413" s="104" t="s">
        <v>266</v>
      </c>
      <c r="KIP413" s="104" t="s">
        <v>266</v>
      </c>
      <c r="KIQ413" s="104" t="s">
        <v>266</v>
      </c>
      <c r="KIR413" s="104" t="s">
        <v>266</v>
      </c>
      <c r="KIS413" s="104" t="s">
        <v>266</v>
      </c>
      <c r="KIT413" s="104" t="s">
        <v>266</v>
      </c>
      <c r="KIU413" s="104" t="s">
        <v>266</v>
      </c>
      <c r="KIV413" s="104" t="s">
        <v>266</v>
      </c>
      <c r="KIW413" s="104" t="s">
        <v>266</v>
      </c>
      <c r="KIX413" s="104" t="s">
        <v>266</v>
      </c>
      <c r="KIY413" s="104" t="s">
        <v>266</v>
      </c>
      <c r="KIZ413" s="104" t="s">
        <v>266</v>
      </c>
      <c r="KJA413" s="104" t="s">
        <v>266</v>
      </c>
      <c r="KJB413" s="104" t="s">
        <v>266</v>
      </c>
      <c r="KJC413" s="104" t="s">
        <v>266</v>
      </c>
      <c r="KJD413" s="104" t="s">
        <v>266</v>
      </c>
      <c r="KJE413" s="104" t="s">
        <v>266</v>
      </c>
      <c r="KJF413" s="104" t="s">
        <v>266</v>
      </c>
      <c r="KJG413" s="104" t="s">
        <v>266</v>
      </c>
      <c r="KJH413" s="104" t="s">
        <v>266</v>
      </c>
      <c r="KJI413" s="104" t="s">
        <v>266</v>
      </c>
      <c r="KJJ413" s="104" t="s">
        <v>266</v>
      </c>
      <c r="KJK413" s="104" t="s">
        <v>266</v>
      </c>
      <c r="KJL413" s="104" t="s">
        <v>266</v>
      </c>
      <c r="KJM413" s="104" t="s">
        <v>266</v>
      </c>
      <c r="KJN413" s="104" t="s">
        <v>266</v>
      </c>
      <c r="KJO413" s="104" t="s">
        <v>266</v>
      </c>
      <c r="KJP413" s="104" t="s">
        <v>266</v>
      </c>
      <c r="KJQ413" s="104" t="s">
        <v>266</v>
      </c>
      <c r="KJR413" s="104" t="s">
        <v>266</v>
      </c>
      <c r="KJS413" s="104" t="s">
        <v>266</v>
      </c>
      <c r="KJT413" s="104" t="s">
        <v>266</v>
      </c>
      <c r="KJU413" s="104" t="s">
        <v>266</v>
      </c>
      <c r="KJV413" s="104" t="s">
        <v>266</v>
      </c>
      <c r="KJW413" s="104" t="s">
        <v>266</v>
      </c>
      <c r="KJX413" s="104" t="s">
        <v>266</v>
      </c>
      <c r="KJY413" s="104" t="s">
        <v>266</v>
      </c>
      <c r="KJZ413" s="104" t="s">
        <v>266</v>
      </c>
      <c r="KKA413" s="104" t="s">
        <v>266</v>
      </c>
      <c r="KKB413" s="104" t="s">
        <v>266</v>
      </c>
      <c r="KKC413" s="104" t="s">
        <v>266</v>
      </c>
      <c r="KKD413" s="104" t="s">
        <v>266</v>
      </c>
      <c r="KKE413" s="104" t="s">
        <v>266</v>
      </c>
      <c r="KKF413" s="104" t="s">
        <v>266</v>
      </c>
      <c r="KKG413" s="104" t="s">
        <v>266</v>
      </c>
      <c r="KKH413" s="104" t="s">
        <v>266</v>
      </c>
      <c r="KKI413" s="104" t="s">
        <v>266</v>
      </c>
      <c r="KKJ413" s="104" t="s">
        <v>266</v>
      </c>
      <c r="KKK413" s="104" t="s">
        <v>266</v>
      </c>
      <c r="KKL413" s="104" t="s">
        <v>266</v>
      </c>
      <c r="KKM413" s="104" t="s">
        <v>266</v>
      </c>
      <c r="KKN413" s="104" t="s">
        <v>266</v>
      </c>
      <c r="KKO413" s="104" t="s">
        <v>266</v>
      </c>
      <c r="KKP413" s="104" t="s">
        <v>266</v>
      </c>
      <c r="KKQ413" s="104" t="s">
        <v>266</v>
      </c>
      <c r="KKR413" s="104" t="s">
        <v>266</v>
      </c>
      <c r="KKS413" s="104" t="s">
        <v>266</v>
      </c>
      <c r="KKT413" s="104" t="s">
        <v>266</v>
      </c>
      <c r="KKU413" s="104" t="s">
        <v>266</v>
      </c>
      <c r="KKV413" s="104" t="s">
        <v>266</v>
      </c>
      <c r="KKW413" s="104" t="s">
        <v>266</v>
      </c>
      <c r="KKX413" s="104" t="s">
        <v>266</v>
      </c>
      <c r="KKY413" s="104" t="s">
        <v>266</v>
      </c>
      <c r="KKZ413" s="104" t="s">
        <v>266</v>
      </c>
      <c r="KLA413" s="104" t="s">
        <v>266</v>
      </c>
      <c r="KLB413" s="104" t="s">
        <v>266</v>
      </c>
      <c r="KLC413" s="104" t="s">
        <v>266</v>
      </c>
      <c r="KLD413" s="104" t="s">
        <v>266</v>
      </c>
      <c r="KLE413" s="104" t="s">
        <v>266</v>
      </c>
      <c r="KLF413" s="104" t="s">
        <v>266</v>
      </c>
      <c r="KLG413" s="104" t="s">
        <v>266</v>
      </c>
      <c r="KLH413" s="104" t="s">
        <v>266</v>
      </c>
      <c r="KLI413" s="104" t="s">
        <v>266</v>
      </c>
      <c r="KLJ413" s="104" t="s">
        <v>266</v>
      </c>
      <c r="KLK413" s="104" t="s">
        <v>266</v>
      </c>
      <c r="KLL413" s="104" t="s">
        <v>266</v>
      </c>
      <c r="KLM413" s="104" t="s">
        <v>266</v>
      </c>
      <c r="KLN413" s="104" t="s">
        <v>266</v>
      </c>
      <c r="KLO413" s="104" t="s">
        <v>266</v>
      </c>
      <c r="KLP413" s="104" t="s">
        <v>266</v>
      </c>
      <c r="KLQ413" s="104" t="s">
        <v>266</v>
      </c>
      <c r="KLR413" s="104" t="s">
        <v>266</v>
      </c>
      <c r="KLS413" s="104" t="s">
        <v>266</v>
      </c>
      <c r="KLT413" s="104" t="s">
        <v>266</v>
      </c>
      <c r="KLU413" s="104" t="s">
        <v>266</v>
      </c>
      <c r="KLV413" s="104" t="s">
        <v>266</v>
      </c>
      <c r="KLW413" s="104" t="s">
        <v>266</v>
      </c>
      <c r="KLX413" s="104" t="s">
        <v>266</v>
      </c>
      <c r="KLY413" s="104" t="s">
        <v>266</v>
      </c>
      <c r="KLZ413" s="104" t="s">
        <v>266</v>
      </c>
      <c r="KMA413" s="104" t="s">
        <v>266</v>
      </c>
      <c r="KMB413" s="104" t="s">
        <v>266</v>
      </c>
      <c r="KMC413" s="104" t="s">
        <v>266</v>
      </c>
      <c r="KMD413" s="104" t="s">
        <v>266</v>
      </c>
      <c r="KME413" s="104" t="s">
        <v>266</v>
      </c>
      <c r="KMF413" s="104" t="s">
        <v>266</v>
      </c>
      <c r="KMG413" s="104" t="s">
        <v>266</v>
      </c>
      <c r="KMH413" s="104" t="s">
        <v>266</v>
      </c>
      <c r="KMI413" s="104" t="s">
        <v>266</v>
      </c>
      <c r="KMJ413" s="104" t="s">
        <v>266</v>
      </c>
      <c r="KMK413" s="104" t="s">
        <v>266</v>
      </c>
      <c r="KML413" s="104" t="s">
        <v>266</v>
      </c>
      <c r="KMM413" s="104" t="s">
        <v>266</v>
      </c>
      <c r="KMN413" s="104" t="s">
        <v>266</v>
      </c>
      <c r="KMO413" s="104" t="s">
        <v>266</v>
      </c>
      <c r="KMP413" s="104" t="s">
        <v>266</v>
      </c>
      <c r="KMQ413" s="104" t="s">
        <v>266</v>
      </c>
      <c r="KMR413" s="104" t="s">
        <v>266</v>
      </c>
      <c r="KMS413" s="104" t="s">
        <v>266</v>
      </c>
      <c r="KMT413" s="104" t="s">
        <v>266</v>
      </c>
      <c r="KMU413" s="104" t="s">
        <v>266</v>
      </c>
      <c r="KMV413" s="104" t="s">
        <v>266</v>
      </c>
      <c r="KMW413" s="104" t="s">
        <v>266</v>
      </c>
      <c r="KMX413" s="104" t="s">
        <v>266</v>
      </c>
      <c r="KMY413" s="104" t="s">
        <v>266</v>
      </c>
      <c r="KMZ413" s="104" t="s">
        <v>266</v>
      </c>
      <c r="KNA413" s="104" t="s">
        <v>266</v>
      </c>
      <c r="KNB413" s="104" t="s">
        <v>266</v>
      </c>
      <c r="KNC413" s="104" t="s">
        <v>266</v>
      </c>
      <c r="KND413" s="104" t="s">
        <v>266</v>
      </c>
      <c r="KNE413" s="104" t="s">
        <v>266</v>
      </c>
      <c r="KNF413" s="104" t="s">
        <v>266</v>
      </c>
      <c r="KNG413" s="104" t="s">
        <v>266</v>
      </c>
      <c r="KNH413" s="104" t="s">
        <v>266</v>
      </c>
      <c r="KNI413" s="104" t="s">
        <v>266</v>
      </c>
      <c r="KNJ413" s="104" t="s">
        <v>266</v>
      </c>
      <c r="KNK413" s="104" t="s">
        <v>266</v>
      </c>
      <c r="KNL413" s="104" t="s">
        <v>266</v>
      </c>
      <c r="KNM413" s="104" t="s">
        <v>266</v>
      </c>
      <c r="KNN413" s="104" t="s">
        <v>266</v>
      </c>
      <c r="KNO413" s="104" t="s">
        <v>266</v>
      </c>
      <c r="KNP413" s="104" t="s">
        <v>266</v>
      </c>
      <c r="KNQ413" s="104" t="s">
        <v>266</v>
      </c>
      <c r="KNR413" s="104" t="s">
        <v>266</v>
      </c>
      <c r="KNS413" s="104" t="s">
        <v>266</v>
      </c>
      <c r="KNT413" s="104" t="s">
        <v>266</v>
      </c>
      <c r="KNU413" s="104" t="s">
        <v>266</v>
      </c>
      <c r="KNV413" s="104" t="s">
        <v>266</v>
      </c>
      <c r="KNW413" s="104" t="s">
        <v>266</v>
      </c>
      <c r="KNX413" s="104" t="s">
        <v>266</v>
      </c>
      <c r="KNY413" s="104" t="s">
        <v>266</v>
      </c>
      <c r="KNZ413" s="104" t="s">
        <v>266</v>
      </c>
      <c r="KOA413" s="104" t="s">
        <v>266</v>
      </c>
      <c r="KOB413" s="104" t="s">
        <v>266</v>
      </c>
      <c r="KOC413" s="104" t="s">
        <v>266</v>
      </c>
      <c r="KOD413" s="104" t="s">
        <v>266</v>
      </c>
      <c r="KOE413" s="104" t="s">
        <v>266</v>
      </c>
      <c r="KOF413" s="104" t="s">
        <v>266</v>
      </c>
      <c r="KOG413" s="104" t="s">
        <v>266</v>
      </c>
      <c r="KOH413" s="104" t="s">
        <v>266</v>
      </c>
      <c r="KOI413" s="104" t="s">
        <v>266</v>
      </c>
      <c r="KOJ413" s="104" t="s">
        <v>266</v>
      </c>
      <c r="KOK413" s="104" t="s">
        <v>266</v>
      </c>
      <c r="KOL413" s="104" t="s">
        <v>266</v>
      </c>
      <c r="KOM413" s="104" t="s">
        <v>266</v>
      </c>
      <c r="KON413" s="104" t="s">
        <v>266</v>
      </c>
      <c r="KOO413" s="104" t="s">
        <v>266</v>
      </c>
      <c r="KOP413" s="104" t="s">
        <v>266</v>
      </c>
      <c r="KOQ413" s="104" t="s">
        <v>266</v>
      </c>
      <c r="KOR413" s="104" t="s">
        <v>266</v>
      </c>
      <c r="KOS413" s="104" t="s">
        <v>266</v>
      </c>
      <c r="KOT413" s="104" t="s">
        <v>266</v>
      </c>
      <c r="KOU413" s="104" t="s">
        <v>266</v>
      </c>
      <c r="KOV413" s="104" t="s">
        <v>266</v>
      </c>
      <c r="KOW413" s="104" t="s">
        <v>266</v>
      </c>
      <c r="KOX413" s="104" t="s">
        <v>266</v>
      </c>
      <c r="KOY413" s="104" t="s">
        <v>266</v>
      </c>
      <c r="KOZ413" s="104" t="s">
        <v>266</v>
      </c>
      <c r="KPA413" s="104" t="s">
        <v>266</v>
      </c>
      <c r="KPB413" s="104" t="s">
        <v>266</v>
      </c>
      <c r="KPC413" s="104" t="s">
        <v>266</v>
      </c>
      <c r="KPD413" s="104" t="s">
        <v>266</v>
      </c>
      <c r="KPE413" s="104" t="s">
        <v>266</v>
      </c>
      <c r="KPF413" s="104" t="s">
        <v>266</v>
      </c>
      <c r="KPG413" s="104" t="s">
        <v>266</v>
      </c>
      <c r="KPH413" s="104" t="s">
        <v>266</v>
      </c>
      <c r="KPI413" s="104" t="s">
        <v>266</v>
      </c>
      <c r="KPJ413" s="104" t="s">
        <v>266</v>
      </c>
      <c r="KPK413" s="104" t="s">
        <v>266</v>
      </c>
      <c r="KPL413" s="104" t="s">
        <v>266</v>
      </c>
      <c r="KPM413" s="104" t="s">
        <v>266</v>
      </c>
      <c r="KPN413" s="104" t="s">
        <v>266</v>
      </c>
      <c r="KPO413" s="104" t="s">
        <v>266</v>
      </c>
      <c r="KPP413" s="104" t="s">
        <v>266</v>
      </c>
      <c r="KPQ413" s="104" t="s">
        <v>266</v>
      </c>
      <c r="KPR413" s="104" t="s">
        <v>266</v>
      </c>
      <c r="KPS413" s="104" t="s">
        <v>266</v>
      </c>
      <c r="KPT413" s="104" t="s">
        <v>266</v>
      </c>
      <c r="KPU413" s="104" t="s">
        <v>266</v>
      </c>
      <c r="KPV413" s="104" t="s">
        <v>266</v>
      </c>
      <c r="KPW413" s="104" t="s">
        <v>266</v>
      </c>
      <c r="KPX413" s="104" t="s">
        <v>266</v>
      </c>
      <c r="KPY413" s="104" t="s">
        <v>266</v>
      </c>
      <c r="KPZ413" s="104" t="s">
        <v>266</v>
      </c>
      <c r="KQA413" s="104" t="s">
        <v>266</v>
      </c>
      <c r="KQB413" s="104" t="s">
        <v>266</v>
      </c>
      <c r="KQC413" s="104" t="s">
        <v>266</v>
      </c>
      <c r="KQD413" s="104" t="s">
        <v>266</v>
      </c>
      <c r="KQE413" s="104" t="s">
        <v>266</v>
      </c>
      <c r="KQF413" s="104" t="s">
        <v>266</v>
      </c>
      <c r="KQG413" s="104" t="s">
        <v>266</v>
      </c>
      <c r="KQH413" s="104" t="s">
        <v>266</v>
      </c>
      <c r="KQI413" s="104" t="s">
        <v>266</v>
      </c>
      <c r="KQJ413" s="104" t="s">
        <v>266</v>
      </c>
      <c r="KQK413" s="104" t="s">
        <v>266</v>
      </c>
      <c r="KQL413" s="104" t="s">
        <v>266</v>
      </c>
      <c r="KQM413" s="104" t="s">
        <v>266</v>
      </c>
      <c r="KQN413" s="104" t="s">
        <v>266</v>
      </c>
      <c r="KQO413" s="104" t="s">
        <v>266</v>
      </c>
      <c r="KQP413" s="104" t="s">
        <v>266</v>
      </c>
      <c r="KQQ413" s="104" t="s">
        <v>266</v>
      </c>
      <c r="KQR413" s="104" t="s">
        <v>266</v>
      </c>
      <c r="KQS413" s="104" t="s">
        <v>266</v>
      </c>
      <c r="KQT413" s="104" t="s">
        <v>266</v>
      </c>
      <c r="KQU413" s="104" t="s">
        <v>266</v>
      </c>
      <c r="KQV413" s="104" t="s">
        <v>266</v>
      </c>
      <c r="KQW413" s="104" t="s">
        <v>266</v>
      </c>
      <c r="KQX413" s="104" t="s">
        <v>266</v>
      </c>
      <c r="KQY413" s="104" t="s">
        <v>266</v>
      </c>
      <c r="KQZ413" s="104" t="s">
        <v>266</v>
      </c>
      <c r="KRA413" s="104" t="s">
        <v>266</v>
      </c>
      <c r="KRB413" s="104" t="s">
        <v>266</v>
      </c>
      <c r="KRC413" s="104" t="s">
        <v>266</v>
      </c>
      <c r="KRD413" s="104" t="s">
        <v>266</v>
      </c>
      <c r="KRE413" s="104" t="s">
        <v>266</v>
      </c>
      <c r="KRF413" s="104" t="s">
        <v>266</v>
      </c>
      <c r="KRG413" s="104" t="s">
        <v>266</v>
      </c>
      <c r="KRH413" s="104" t="s">
        <v>266</v>
      </c>
      <c r="KRI413" s="104" t="s">
        <v>266</v>
      </c>
      <c r="KRJ413" s="104" t="s">
        <v>266</v>
      </c>
      <c r="KRK413" s="104" t="s">
        <v>266</v>
      </c>
      <c r="KRL413" s="104" t="s">
        <v>266</v>
      </c>
      <c r="KRM413" s="104" t="s">
        <v>266</v>
      </c>
      <c r="KRN413" s="104" t="s">
        <v>266</v>
      </c>
      <c r="KRO413" s="104" t="s">
        <v>266</v>
      </c>
      <c r="KRP413" s="104" t="s">
        <v>266</v>
      </c>
      <c r="KRQ413" s="104" t="s">
        <v>266</v>
      </c>
      <c r="KRR413" s="104" t="s">
        <v>266</v>
      </c>
      <c r="KRS413" s="104" t="s">
        <v>266</v>
      </c>
      <c r="KRT413" s="104" t="s">
        <v>266</v>
      </c>
      <c r="KRU413" s="104" t="s">
        <v>266</v>
      </c>
      <c r="KRV413" s="104" t="s">
        <v>266</v>
      </c>
      <c r="KRW413" s="104" t="s">
        <v>266</v>
      </c>
      <c r="KRX413" s="104" t="s">
        <v>266</v>
      </c>
      <c r="KRY413" s="104" t="s">
        <v>266</v>
      </c>
      <c r="KRZ413" s="104" t="s">
        <v>266</v>
      </c>
      <c r="KSA413" s="104" t="s">
        <v>266</v>
      </c>
      <c r="KSB413" s="104" t="s">
        <v>266</v>
      </c>
      <c r="KSC413" s="104" t="s">
        <v>266</v>
      </c>
      <c r="KSD413" s="104" t="s">
        <v>266</v>
      </c>
      <c r="KSE413" s="104" t="s">
        <v>266</v>
      </c>
      <c r="KSF413" s="104" t="s">
        <v>266</v>
      </c>
      <c r="KSG413" s="104" t="s">
        <v>266</v>
      </c>
      <c r="KSH413" s="104" t="s">
        <v>266</v>
      </c>
      <c r="KSI413" s="104" t="s">
        <v>266</v>
      </c>
      <c r="KSJ413" s="104" t="s">
        <v>266</v>
      </c>
      <c r="KSK413" s="104" t="s">
        <v>266</v>
      </c>
      <c r="KSL413" s="104" t="s">
        <v>266</v>
      </c>
      <c r="KSM413" s="104" t="s">
        <v>266</v>
      </c>
      <c r="KSN413" s="104" t="s">
        <v>266</v>
      </c>
      <c r="KSO413" s="104" t="s">
        <v>266</v>
      </c>
      <c r="KSP413" s="104" t="s">
        <v>266</v>
      </c>
      <c r="KSQ413" s="104" t="s">
        <v>266</v>
      </c>
      <c r="KSR413" s="104" t="s">
        <v>266</v>
      </c>
      <c r="KSS413" s="104" t="s">
        <v>266</v>
      </c>
      <c r="KST413" s="104" t="s">
        <v>266</v>
      </c>
      <c r="KSU413" s="104" t="s">
        <v>266</v>
      </c>
      <c r="KSV413" s="104" t="s">
        <v>266</v>
      </c>
      <c r="KSW413" s="104" t="s">
        <v>266</v>
      </c>
      <c r="KSX413" s="104" t="s">
        <v>266</v>
      </c>
      <c r="KSY413" s="104" t="s">
        <v>266</v>
      </c>
      <c r="KSZ413" s="104" t="s">
        <v>266</v>
      </c>
      <c r="KTA413" s="104" t="s">
        <v>266</v>
      </c>
      <c r="KTB413" s="104" t="s">
        <v>266</v>
      </c>
      <c r="KTC413" s="104" t="s">
        <v>266</v>
      </c>
      <c r="KTD413" s="104" t="s">
        <v>266</v>
      </c>
      <c r="KTE413" s="104" t="s">
        <v>266</v>
      </c>
      <c r="KTF413" s="104" t="s">
        <v>266</v>
      </c>
      <c r="KTG413" s="104" t="s">
        <v>266</v>
      </c>
      <c r="KTH413" s="104" t="s">
        <v>266</v>
      </c>
      <c r="KTI413" s="104" t="s">
        <v>266</v>
      </c>
      <c r="KTJ413" s="104" t="s">
        <v>266</v>
      </c>
      <c r="KTK413" s="104" t="s">
        <v>266</v>
      </c>
      <c r="KTL413" s="104" t="s">
        <v>266</v>
      </c>
      <c r="KTM413" s="104" t="s">
        <v>266</v>
      </c>
      <c r="KTN413" s="104" t="s">
        <v>266</v>
      </c>
      <c r="KTO413" s="104" t="s">
        <v>266</v>
      </c>
      <c r="KTP413" s="104" t="s">
        <v>266</v>
      </c>
      <c r="KTQ413" s="104" t="s">
        <v>266</v>
      </c>
      <c r="KTR413" s="104" t="s">
        <v>266</v>
      </c>
      <c r="KTS413" s="104" t="s">
        <v>266</v>
      </c>
      <c r="KTT413" s="104" t="s">
        <v>266</v>
      </c>
      <c r="KTU413" s="104" t="s">
        <v>266</v>
      </c>
      <c r="KTV413" s="104" t="s">
        <v>266</v>
      </c>
      <c r="KTW413" s="104" t="s">
        <v>266</v>
      </c>
      <c r="KTX413" s="104" t="s">
        <v>266</v>
      </c>
      <c r="KTY413" s="104" t="s">
        <v>266</v>
      </c>
      <c r="KTZ413" s="104" t="s">
        <v>266</v>
      </c>
      <c r="KUA413" s="104" t="s">
        <v>266</v>
      </c>
      <c r="KUB413" s="104" t="s">
        <v>266</v>
      </c>
      <c r="KUC413" s="104" t="s">
        <v>266</v>
      </c>
      <c r="KUD413" s="104" t="s">
        <v>266</v>
      </c>
      <c r="KUE413" s="104" t="s">
        <v>266</v>
      </c>
      <c r="KUF413" s="104" t="s">
        <v>266</v>
      </c>
      <c r="KUG413" s="104" t="s">
        <v>266</v>
      </c>
      <c r="KUH413" s="104" t="s">
        <v>266</v>
      </c>
      <c r="KUI413" s="104" t="s">
        <v>266</v>
      </c>
      <c r="KUJ413" s="104" t="s">
        <v>266</v>
      </c>
      <c r="KUK413" s="104" t="s">
        <v>266</v>
      </c>
      <c r="KUL413" s="104" t="s">
        <v>266</v>
      </c>
      <c r="KUM413" s="104" t="s">
        <v>266</v>
      </c>
      <c r="KUN413" s="104" t="s">
        <v>266</v>
      </c>
      <c r="KUO413" s="104" t="s">
        <v>266</v>
      </c>
      <c r="KUP413" s="104" t="s">
        <v>266</v>
      </c>
      <c r="KUQ413" s="104" t="s">
        <v>266</v>
      </c>
      <c r="KUR413" s="104" t="s">
        <v>266</v>
      </c>
      <c r="KUS413" s="104" t="s">
        <v>266</v>
      </c>
      <c r="KUT413" s="104" t="s">
        <v>266</v>
      </c>
      <c r="KUU413" s="104" t="s">
        <v>266</v>
      </c>
      <c r="KUV413" s="104" t="s">
        <v>266</v>
      </c>
      <c r="KUW413" s="104" t="s">
        <v>266</v>
      </c>
      <c r="KUX413" s="104" t="s">
        <v>266</v>
      </c>
      <c r="KUY413" s="104" t="s">
        <v>266</v>
      </c>
      <c r="KUZ413" s="104" t="s">
        <v>266</v>
      </c>
      <c r="KVA413" s="104" t="s">
        <v>266</v>
      </c>
      <c r="KVB413" s="104" t="s">
        <v>266</v>
      </c>
      <c r="KVC413" s="104" t="s">
        <v>266</v>
      </c>
      <c r="KVD413" s="104" t="s">
        <v>266</v>
      </c>
      <c r="KVE413" s="104" t="s">
        <v>266</v>
      </c>
      <c r="KVF413" s="104" t="s">
        <v>266</v>
      </c>
      <c r="KVG413" s="104" t="s">
        <v>266</v>
      </c>
      <c r="KVH413" s="104" t="s">
        <v>266</v>
      </c>
      <c r="KVI413" s="104" t="s">
        <v>266</v>
      </c>
      <c r="KVJ413" s="104" t="s">
        <v>266</v>
      </c>
      <c r="KVK413" s="104" t="s">
        <v>266</v>
      </c>
      <c r="KVL413" s="104" t="s">
        <v>266</v>
      </c>
      <c r="KVM413" s="104" t="s">
        <v>266</v>
      </c>
      <c r="KVN413" s="104" t="s">
        <v>266</v>
      </c>
      <c r="KVO413" s="104" t="s">
        <v>266</v>
      </c>
      <c r="KVP413" s="104" t="s">
        <v>266</v>
      </c>
      <c r="KVQ413" s="104" t="s">
        <v>266</v>
      </c>
      <c r="KVR413" s="104" t="s">
        <v>266</v>
      </c>
      <c r="KVS413" s="104" t="s">
        <v>266</v>
      </c>
      <c r="KVT413" s="104" t="s">
        <v>266</v>
      </c>
      <c r="KVU413" s="104" t="s">
        <v>266</v>
      </c>
      <c r="KVV413" s="104" t="s">
        <v>266</v>
      </c>
      <c r="KVW413" s="104" t="s">
        <v>266</v>
      </c>
      <c r="KVX413" s="104" t="s">
        <v>266</v>
      </c>
      <c r="KVY413" s="104" t="s">
        <v>266</v>
      </c>
      <c r="KVZ413" s="104" t="s">
        <v>266</v>
      </c>
      <c r="KWA413" s="104" t="s">
        <v>266</v>
      </c>
      <c r="KWB413" s="104" t="s">
        <v>266</v>
      </c>
      <c r="KWC413" s="104" t="s">
        <v>266</v>
      </c>
      <c r="KWD413" s="104" t="s">
        <v>266</v>
      </c>
      <c r="KWE413" s="104" t="s">
        <v>266</v>
      </c>
      <c r="KWF413" s="104" t="s">
        <v>266</v>
      </c>
      <c r="KWG413" s="104" t="s">
        <v>266</v>
      </c>
      <c r="KWH413" s="104" t="s">
        <v>266</v>
      </c>
      <c r="KWI413" s="104" t="s">
        <v>266</v>
      </c>
      <c r="KWJ413" s="104" t="s">
        <v>266</v>
      </c>
      <c r="KWK413" s="104" t="s">
        <v>266</v>
      </c>
      <c r="KWL413" s="104" t="s">
        <v>266</v>
      </c>
      <c r="KWM413" s="104" t="s">
        <v>266</v>
      </c>
      <c r="KWN413" s="104" t="s">
        <v>266</v>
      </c>
      <c r="KWO413" s="104" t="s">
        <v>266</v>
      </c>
      <c r="KWP413" s="104" t="s">
        <v>266</v>
      </c>
      <c r="KWQ413" s="104" t="s">
        <v>266</v>
      </c>
      <c r="KWR413" s="104" t="s">
        <v>266</v>
      </c>
      <c r="KWS413" s="104" t="s">
        <v>266</v>
      </c>
      <c r="KWT413" s="104" t="s">
        <v>266</v>
      </c>
      <c r="KWU413" s="104" t="s">
        <v>266</v>
      </c>
      <c r="KWV413" s="104" t="s">
        <v>266</v>
      </c>
      <c r="KWW413" s="104" t="s">
        <v>266</v>
      </c>
      <c r="KWX413" s="104" t="s">
        <v>266</v>
      </c>
      <c r="KWY413" s="104" t="s">
        <v>266</v>
      </c>
      <c r="KWZ413" s="104" t="s">
        <v>266</v>
      </c>
      <c r="KXA413" s="104" t="s">
        <v>266</v>
      </c>
      <c r="KXB413" s="104" t="s">
        <v>266</v>
      </c>
      <c r="KXC413" s="104" t="s">
        <v>266</v>
      </c>
      <c r="KXD413" s="104" t="s">
        <v>266</v>
      </c>
      <c r="KXE413" s="104" t="s">
        <v>266</v>
      </c>
      <c r="KXF413" s="104" t="s">
        <v>266</v>
      </c>
      <c r="KXG413" s="104" t="s">
        <v>266</v>
      </c>
      <c r="KXH413" s="104" t="s">
        <v>266</v>
      </c>
      <c r="KXI413" s="104" t="s">
        <v>266</v>
      </c>
      <c r="KXJ413" s="104" t="s">
        <v>266</v>
      </c>
      <c r="KXK413" s="104" t="s">
        <v>266</v>
      </c>
      <c r="KXL413" s="104" t="s">
        <v>266</v>
      </c>
      <c r="KXM413" s="104" t="s">
        <v>266</v>
      </c>
      <c r="KXN413" s="104" t="s">
        <v>266</v>
      </c>
      <c r="KXO413" s="104" t="s">
        <v>266</v>
      </c>
      <c r="KXP413" s="104" t="s">
        <v>266</v>
      </c>
      <c r="KXQ413" s="104" t="s">
        <v>266</v>
      </c>
      <c r="KXR413" s="104" t="s">
        <v>266</v>
      </c>
      <c r="KXS413" s="104" t="s">
        <v>266</v>
      </c>
      <c r="KXT413" s="104" t="s">
        <v>266</v>
      </c>
      <c r="KXU413" s="104" t="s">
        <v>266</v>
      </c>
      <c r="KXV413" s="104" t="s">
        <v>266</v>
      </c>
      <c r="KXW413" s="104" t="s">
        <v>266</v>
      </c>
      <c r="KXX413" s="104" t="s">
        <v>266</v>
      </c>
      <c r="KXY413" s="104" t="s">
        <v>266</v>
      </c>
      <c r="KXZ413" s="104" t="s">
        <v>266</v>
      </c>
      <c r="KYA413" s="104" t="s">
        <v>266</v>
      </c>
      <c r="KYB413" s="104" t="s">
        <v>266</v>
      </c>
      <c r="KYC413" s="104" t="s">
        <v>266</v>
      </c>
      <c r="KYD413" s="104" t="s">
        <v>266</v>
      </c>
      <c r="KYE413" s="104" t="s">
        <v>266</v>
      </c>
      <c r="KYF413" s="104" t="s">
        <v>266</v>
      </c>
      <c r="KYG413" s="104" t="s">
        <v>266</v>
      </c>
      <c r="KYH413" s="104" t="s">
        <v>266</v>
      </c>
      <c r="KYI413" s="104" t="s">
        <v>266</v>
      </c>
      <c r="KYJ413" s="104" t="s">
        <v>266</v>
      </c>
      <c r="KYK413" s="104" t="s">
        <v>266</v>
      </c>
      <c r="KYL413" s="104" t="s">
        <v>266</v>
      </c>
      <c r="KYM413" s="104" t="s">
        <v>266</v>
      </c>
      <c r="KYN413" s="104" t="s">
        <v>266</v>
      </c>
      <c r="KYO413" s="104" t="s">
        <v>266</v>
      </c>
      <c r="KYP413" s="104" t="s">
        <v>266</v>
      </c>
      <c r="KYQ413" s="104" t="s">
        <v>266</v>
      </c>
      <c r="KYR413" s="104" t="s">
        <v>266</v>
      </c>
      <c r="KYS413" s="104" t="s">
        <v>266</v>
      </c>
      <c r="KYT413" s="104" t="s">
        <v>266</v>
      </c>
      <c r="KYU413" s="104" t="s">
        <v>266</v>
      </c>
      <c r="KYV413" s="104" t="s">
        <v>266</v>
      </c>
      <c r="KYW413" s="104" t="s">
        <v>266</v>
      </c>
      <c r="KYX413" s="104" t="s">
        <v>266</v>
      </c>
      <c r="KYY413" s="104" t="s">
        <v>266</v>
      </c>
      <c r="KYZ413" s="104" t="s">
        <v>266</v>
      </c>
      <c r="KZA413" s="104" t="s">
        <v>266</v>
      </c>
      <c r="KZB413" s="104" t="s">
        <v>266</v>
      </c>
      <c r="KZC413" s="104" t="s">
        <v>266</v>
      </c>
      <c r="KZD413" s="104" t="s">
        <v>266</v>
      </c>
      <c r="KZE413" s="104" t="s">
        <v>266</v>
      </c>
      <c r="KZF413" s="104" t="s">
        <v>266</v>
      </c>
      <c r="KZG413" s="104" t="s">
        <v>266</v>
      </c>
      <c r="KZH413" s="104" t="s">
        <v>266</v>
      </c>
      <c r="KZI413" s="104" t="s">
        <v>266</v>
      </c>
      <c r="KZJ413" s="104" t="s">
        <v>266</v>
      </c>
      <c r="KZK413" s="104" t="s">
        <v>266</v>
      </c>
      <c r="KZL413" s="104" t="s">
        <v>266</v>
      </c>
      <c r="KZM413" s="104" t="s">
        <v>266</v>
      </c>
      <c r="KZN413" s="104" t="s">
        <v>266</v>
      </c>
      <c r="KZO413" s="104" t="s">
        <v>266</v>
      </c>
      <c r="KZP413" s="104" t="s">
        <v>266</v>
      </c>
      <c r="KZQ413" s="104" t="s">
        <v>266</v>
      </c>
      <c r="KZR413" s="104" t="s">
        <v>266</v>
      </c>
      <c r="KZS413" s="104" t="s">
        <v>266</v>
      </c>
      <c r="KZT413" s="104" t="s">
        <v>266</v>
      </c>
      <c r="KZU413" s="104" t="s">
        <v>266</v>
      </c>
      <c r="KZV413" s="104" t="s">
        <v>266</v>
      </c>
      <c r="KZW413" s="104" t="s">
        <v>266</v>
      </c>
      <c r="KZX413" s="104" t="s">
        <v>266</v>
      </c>
      <c r="KZY413" s="104" t="s">
        <v>266</v>
      </c>
      <c r="KZZ413" s="104" t="s">
        <v>266</v>
      </c>
      <c r="LAA413" s="104" t="s">
        <v>266</v>
      </c>
      <c r="LAB413" s="104" t="s">
        <v>266</v>
      </c>
      <c r="LAC413" s="104" t="s">
        <v>266</v>
      </c>
      <c r="LAD413" s="104" t="s">
        <v>266</v>
      </c>
      <c r="LAE413" s="104" t="s">
        <v>266</v>
      </c>
      <c r="LAF413" s="104" t="s">
        <v>266</v>
      </c>
      <c r="LAG413" s="104" t="s">
        <v>266</v>
      </c>
      <c r="LAH413" s="104" t="s">
        <v>266</v>
      </c>
      <c r="LAI413" s="104" t="s">
        <v>266</v>
      </c>
      <c r="LAJ413" s="104" t="s">
        <v>266</v>
      </c>
      <c r="LAK413" s="104" t="s">
        <v>266</v>
      </c>
      <c r="LAL413" s="104" t="s">
        <v>266</v>
      </c>
      <c r="LAM413" s="104" t="s">
        <v>266</v>
      </c>
      <c r="LAN413" s="104" t="s">
        <v>266</v>
      </c>
      <c r="LAO413" s="104" t="s">
        <v>266</v>
      </c>
      <c r="LAP413" s="104" t="s">
        <v>266</v>
      </c>
      <c r="LAQ413" s="104" t="s">
        <v>266</v>
      </c>
      <c r="LAR413" s="104" t="s">
        <v>266</v>
      </c>
      <c r="LAS413" s="104" t="s">
        <v>266</v>
      </c>
      <c r="LAT413" s="104" t="s">
        <v>266</v>
      </c>
      <c r="LAU413" s="104" t="s">
        <v>266</v>
      </c>
      <c r="LAV413" s="104" t="s">
        <v>266</v>
      </c>
      <c r="LAW413" s="104" t="s">
        <v>266</v>
      </c>
      <c r="LAX413" s="104" t="s">
        <v>266</v>
      </c>
      <c r="LAY413" s="104" t="s">
        <v>266</v>
      </c>
      <c r="LAZ413" s="104" t="s">
        <v>266</v>
      </c>
      <c r="LBA413" s="104" t="s">
        <v>266</v>
      </c>
      <c r="LBB413" s="104" t="s">
        <v>266</v>
      </c>
      <c r="LBC413" s="104" t="s">
        <v>266</v>
      </c>
      <c r="LBD413" s="104" t="s">
        <v>266</v>
      </c>
      <c r="LBE413" s="104" t="s">
        <v>266</v>
      </c>
      <c r="LBF413" s="104" t="s">
        <v>266</v>
      </c>
      <c r="LBG413" s="104" t="s">
        <v>266</v>
      </c>
      <c r="LBH413" s="104" t="s">
        <v>266</v>
      </c>
      <c r="LBI413" s="104" t="s">
        <v>266</v>
      </c>
      <c r="LBJ413" s="104" t="s">
        <v>266</v>
      </c>
      <c r="LBK413" s="104" t="s">
        <v>266</v>
      </c>
      <c r="LBL413" s="104" t="s">
        <v>266</v>
      </c>
      <c r="LBM413" s="104" t="s">
        <v>266</v>
      </c>
      <c r="LBN413" s="104" t="s">
        <v>266</v>
      </c>
      <c r="LBO413" s="104" t="s">
        <v>266</v>
      </c>
      <c r="LBP413" s="104" t="s">
        <v>266</v>
      </c>
      <c r="LBQ413" s="104" t="s">
        <v>266</v>
      </c>
      <c r="LBR413" s="104" t="s">
        <v>266</v>
      </c>
      <c r="LBS413" s="104" t="s">
        <v>266</v>
      </c>
      <c r="LBT413" s="104" t="s">
        <v>266</v>
      </c>
      <c r="LBU413" s="104" t="s">
        <v>266</v>
      </c>
      <c r="LBV413" s="104" t="s">
        <v>266</v>
      </c>
      <c r="LBW413" s="104" t="s">
        <v>266</v>
      </c>
      <c r="LBX413" s="104" t="s">
        <v>266</v>
      </c>
      <c r="LBY413" s="104" t="s">
        <v>266</v>
      </c>
      <c r="LBZ413" s="104" t="s">
        <v>266</v>
      </c>
      <c r="LCA413" s="104" t="s">
        <v>266</v>
      </c>
      <c r="LCB413" s="104" t="s">
        <v>266</v>
      </c>
      <c r="LCC413" s="104" t="s">
        <v>266</v>
      </c>
      <c r="LCD413" s="104" t="s">
        <v>266</v>
      </c>
      <c r="LCE413" s="104" t="s">
        <v>266</v>
      </c>
      <c r="LCF413" s="104" t="s">
        <v>266</v>
      </c>
      <c r="LCG413" s="104" t="s">
        <v>266</v>
      </c>
      <c r="LCH413" s="104" t="s">
        <v>266</v>
      </c>
      <c r="LCI413" s="104" t="s">
        <v>266</v>
      </c>
      <c r="LCJ413" s="104" t="s">
        <v>266</v>
      </c>
      <c r="LCK413" s="104" t="s">
        <v>266</v>
      </c>
      <c r="LCL413" s="104" t="s">
        <v>266</v>
      </c>
      <c r="LCM413" s="104" t="s">
        <v>266</v>
      </c>
      <c r="LCN413" s="104" t="s">
        <v>266</v>
      </c>
      <c r="LCO413" s="104" t="s">
        <v>266</v>
      </c>
      <c r="LCP413" s="104" t="s">
        <v>266</v>
      </c>
      <c r="LCQ413" s="104" t="s">
        <v>266</v>
      </c>
      <c r="LCR413" s="104" t="s">
        <v>266</v>
      </c>
      <c r="LCS413" s="104" t="s">
        <v>266</v>
      </c>
      <c r="LCT413" s="104" t="s">
        <v>266</v>
      </c>
      <c r="LCU413" s="104" t="s">
        <v>266</v>
      </c>
      <c r="LCV413" s="104" t="s">
        <v>266</v>
      </c>
      <c r="LCW413" s="104" t="s">
        <v>266</v>
      </c>
      <c r="LCX413" s="104" t="s">
        <v>266</v>
      </c>
      <c r="LCY413" s="104" t="s">
        <v>266</v>
      </c>
      <c r="LCZ413" s="104" t="s">
        <v>266</v>
      </c>
      <c r="LDA413" s="104" t="s">
        <v>266</v>
      </c>
      <c r="LDB413" s="104" t="s">
        <v>266</v>
      </c>
      <c r="LDC413" s="104" t="s">
        <v>266</v>
      </c>
      <c r="LDD413" s="104" t="s">
        <v>266</v>
      </c>
      <c r="LDE413" s="104" t="s">
        <v>266</v>
      </c>
      <c r="LDF413" s="104" t="s">
        <v>266</v>
      </c>
      <c r="LDG413" s="104" t="s">
        <v>266</v>
      </c>
      <c r="LDH413" s="104" t="s">
        <v>266</v>
      </c>
      <c r="LDI413" s="104" t="s">
        <v>266</v>
      </c>
      <c r="LDJ413" s="104" t="s">
        <v>266</v>
      </c>
      <c r="LDK413" s="104" t="s">
        <v>266</v>
      </c>
      <c r="LDL413" s="104" t="s">
        <v>266</v>
      </c>
      <c r="LDM413" s="104" t="s">
        <v>266</v>
      </c>
      <c r="LDN413" s="104" t="s">
        <v>266</v>
      </c>
      <c r="LDO413" s="104" t="s">
        <v>266</v>
      </c>
      <c r="LDP413" s="104" t="s">
        <v>266</v>
      </c>
      <c r="LDQ413" s="104" t="s">
        <v>266</v>
      </c>
      <c r="LDR413" s="104" t="s">
        <v>266</v>
      </c>
      <c r="LDS413" s="104" t="s">
        <v>266</v>
      </c>
      <c r="LDT413" s="104" t="s">
        <v>266</v>
      </c>
      <c r="LDU413" s="104" t="s">
        <v>266</v>
      </c>
      <c r="LDV413" s="104" t="s">
        <v>266</v>
      </c>
      <c r="LDW413" s="104" t="s">
        <v>266</v>
      </c>
      <c r="LDX413" s="104" t="s">
        <v>266</v>
      </c>
      <c r="LDY413" s="104" t="s">
        <v>266</v>
      </c>
      <c r="LDZ413" s="104" t="s">
        <v>266</v>
      </c>
      <c r="LEA413" s="104" t="s">
        <v>266</v>
      </c>
      <c r="LEB413" s="104" t="s">
        <v>266</v>
      </c>
      <c r="LEC413" s="104" t="s">
        <v>266</v>
      </c>
      <c r="LED413" s="104" t="s">
        <v>266</v>
      </c>
      <c r="LEE413" s="104" t="s">
        <v>266</v>
      </c>
      <c r="LEF413" s="104" t="s">
        <v>266</v>
      </c>
      <c r="LEG413" s="104" t="s">
        <v>266</v>
      </c>
      <c r="LEH413" s="104" t="s">
        <v>266</v>
      </c>
      <c r="LEI413" s="104" t="s">
        <v>266</v>
      </c>
      <c r="LEJ413" s="104" t="s">
        <v>266</v>
      </c>
      <c r="LEK413" s="104" t="s">
        <v>266</v>
      </c>
      <c r="LEL413" s="104" t="s">
        <v>266</v>
      </c>
      <c r="LEM413" s="104" t="s">
        <v>266</v>
      </c>
      <c r="LEN413" s="104" t="s">
        <v>266</v>
      </c>
      <c r="LEO413" s="104" t="s">
        <v>266</v>
      </c>
      <c r="LEP413" s="104" t="s">
        <v>266</v>
      </c>
      <c r="LEQ413" s="104" t="s">
        <v>266</v>
      </c>
      <c r="LER413" s="104" t="s">
        <v>266</v>
      </c>
      <c r="LES413" s="104" t="s">
        <v>266</v>
      </c>
      <c r="LET413" s="104" t="s">
        <v>266</v>
      </c>
      <c r="LEU413" s="104" t="s">
        <v>266</v>
      </c>
      <c r="LEV413" s="104" t="s">
        <v>266</v>
      </c>
      <c r="LEW413" s="104" t="s">
        <v>266</v>
      </c>
      <c r="LEX413" s="104" t="s">
        <v>266</v>
      </c>
      <c r="LEY413" s="104" t="s">
        <v>266</v>
      </c>
      <c r="LEZ413" s="104" t="s">
        <v>266</v>
      </c>
      <c r="LFA413" s="104" t="s">
        <v>266</v>
      </c>
      <c r="LFB413" s="104" t="s">
        <v>266</v>
      </c>
      <c r="LFC413" s="104" t="s">
        <v>266</v>
      </c>
      <c r="LFD413" s="104" t="s">
        <v>266</v>
      </c>
      <c r="LFE413" s="104" t="s">
        <v>266</v>
      </c>
      <c r="LFF413" s="104" t="s">
        <v>266</v>
      </c>
      <c r="LFG413" s="104" t="s">
        <v>266</v>
      </c>
      <c r="LFH413" s="104" t="s">
        <v>266</v>
      </c>
      <c r="LFI413" s="104" t="s">
        <v>266</v>
      </c>
      <c r="LFJ413" s="104" t="s">
        <v>266</v>
      </c>
      <c r="LFK413" s="104" t="s">
        <v>266</v>
      </c>
      <c r="LFL413" s="104" t="s">
        <v>266</v>
      </c>
      <c r="LFM413" s="104" t="s">
        <v>266</v>
      </c>
      <c r="LFN413" s="104" t="s">
        <v>266</v>
      </c>
      <c r="LFO413" s="104" t="s">
        <v>266</v>
      </c>
      <c r="LFP413" s="104" t="s">
        <v>266</v>
      </c>
      <c r="LFQ413" s="104" t="s">
        <v>266</v>
      </c>
      <c r="LFR413" s="104" t="s">
        <v>266</v>
      </c>
      <c r="LFS413" s="104" t="s">
        <v>266</v>
      </c>
      <c r="LFT413" s="104" t="s">
        <v>266</v>
      </c>
      <c r="LFU413" s="104" t="s">
        <v>266</v>
      </c>
      <c r="LFV413" s="104" t="s">
        <v>266</v>
      </c>
      <c r="LFW413" s="104" t="s">
        <v>266</v>
      </c>
      <c r="LFX413" s="104" t="s">
        <v>266</v>
      </c>
      <c r="LFY413" s="104" t="s">
        <v>266</v>
      </c>
      <c r="LFZ413" s="104" t="s">
        <v>266</v>
      </c>
      <c r="LGA413" s="104" t="s">
        <v>266</v>
      </c>
      <c r="LGB413" s="104" t="s">
        <v>266</v>
      </c>
      <c r="LGC413" s="104" t="s">
        <v>266</v>
      </c>
      <c r="LGD413" s="104" t="s">
        <v>266</v>
      </c>
      <c r="LGE413" s="104" t="s">
        <v>266</v>
      </c>
      <c r="LGF413" s="104" t="s">
        <v>266</v>
      </c>
      <c r="LGG413" s="104" t="s">
        <v>266</v>
      </c>
      <c r="LGH413" s="104" t="s">
        <v>266</v>
      </c>
      <c r="LGI413" s="104" t="s">
        <v>266</v>
      </c>
      <c r="LGJ413" s="104" t="s">
        <v>266</v>
      </c>
      <c r="LGK413" s="104" t="s">
        <v>266</v>
      </c>
      <c r="LGL413" s="104" t="s">
        <v>266</v>
      </c>
      <c r="LGM413" s="104" t="s">
        <v>266</v>
      </c>
      <c r="LGN413" s="104" t="s">
        <v>266</v>
      </c>
      <c r="LGO413" s="104" t="s">
        <v>266</v>
      </c>
      <c r="LGP413" s="104" t="s">
        <v>266</v>
      </c>
      <c r="LGQ413" s="104" t="s">
        <v>266</v>
      </c>
      <c r="LGR413" s="104" t="s">
        <v>266</v>
      </c>
      <c r="LGS413" s="104" t="s">
        <v>266</v>
      </c>
      <c r="LGT413" s="104" t="s">
        <v>266</v>
      </c>
      <c r="LGU413" s="104" t="s">
        <v>266</v>
      </c>
      <c r="LGV413" s="104" t="s">
        <v>266</v>
      </c>
      <c r="LGW413" s="104" t="s">
        <v>266</v>
      </c>
      <c r="LGX413" s="104" t="s">
        <v>266</v>
      </c>
      <c r="LGY413" s="104" t="s">
        <v>266</v>
      </c>
      <c r="LGZ413" s="104" t="s">
        <v>266</v>
      </c>
      <c r="LHA413" s="104" t="s">
        <v>266</v>
      </c>
      <c r="LHB413" s="104" t="s">
        <v>266</v>
      </c>
      <c r="LHC413" s="104" t="s">
        <v>266</v>
      </c>
      <c r="LHD413" s="104" t="s">
        <v>266</v>
      </c>
      <c r="LHE413" s="104" t="s">
        <v>266</v>
      </c>
      <c r="LHF413" s="104" t="s">
        <v>266</v>
      </c>
      <c r="LHG413" s="104" t="s">
        <v>266</v>
      </c>
      <c r="LHH413" s="104" t="s">
        <v>266</v>
      </c>
      <c r="LHI413" s="104" t="s">
        <v>266</v>
      </c>
      <c r="LHJ413" s="104" t="s">
        <v>266</v>
      </c>
      <c r="LHK413" s="104" t="s">
        <v>266</v>
      </c>
      <c r="LHL413" s="104" t="s">
        <v>266</v>
      </c>
      <c r="LHM413" s="104" t="s">
        <v>266</v>
      </c>
      <c r="LHN413" s="104" t="s">
        <v>266</v>
      </c>
      <c r="LHO413" s="104" t="s">
        <v>266</v>
      </c>
      <c r="LHP413" s="104" t="s">
        <v>266</v>
      </c>
      <c r="LHQ413" s="104" t="s">
        <v>266</v>
      </c>
      <c r="LHR413" s="104" t="s">
        <v>266</v>
      </c>
      <c r="LHS413" s="104" t="s">
        <v>266</v>
      </c>
      <c r="LHT413" s="104" t="s">
        <v>266</v>
      </c>
      <c r="LHU413" s="104" t="s">
        <v>266</v>
      </c>
      <c r="LHV413" s="104" t="s">
        <v>266</v>
      </c>
      <c r="LHW413" s="104" t="s">
        <v>266</v>
      </c>
      <c r="LHX413" s="104" t="s">
        <v>266</v>
      </c>
      <c r="LHY413" s="104" t="s">
        <v>266</v>
      </c>
      <c r="LHZ413" s="104" t="s">
        <v>266</v>
      </c>
      <c r="LIA413" s="104" t="s">
        <v>266</v>
      </c>
      <c r="LIB413" s="104" t="s">
        <v>266</v>
      </c>
      <c r="LIC413" s="104" t="s">
        <v>266</v>
      </c>
      <c r="LID413" s="104" t="s">
        <v>266</v>
      </c>
      <c r="LIE413" s="104" t="s">
        <v>266</v>
      </c>
      <c r="LIF413" s="104" t="s">
        <v>266</v>
      </c>
      <c r="LIG413" s="104" t="s">
        <v>266</v>
      </c>
      <c r="LIH413" s="104" t="s">
        <v>266</v>
      </c>
      <c r="LII413" s="104" t="s">
        <v>266</v>
      </c>
      <c r="LIJ413" s="104" t="s">
        <v>266</v>
      </c>
      <c r="LIK413" s="104" t="s">
        <v>266</v>
      </c>
      <c r="LIL413" s="104" t="s">
        <v>266</v>
      </c>
      <c r="LIM413" s="104" t="s">
        <v>266</v>
      </c>
      <c r="LIN413" s="104" t="s">
        <v>266</v>
      </c>
      <c r="LIO413" s="104" t="s">
        <v>266</v>
      </c>
      <c r="LIP413" s="104" t="s">
        <v>266</v>
      </c>
      <c r="LIQ413" s="104" t="s">
        <v>266</v>
      </c>
      <c r="LIR413" s="104" t="s">
        <v>266</v>
      </c>
      <c r="LIS413" s="104" t="s">
        <v>266</v>
      </c>
      <c r="LIT413" s="104" t="s">
        <v>266</v>
      </c>
      <c r="LIU413" s="104" t="s">
        <v>266</v>
      </c>
      <c r="LIV413" s="104" t="s">
        <v>266</v>
      </c>
      <c r="LIW413" s="104" t="s">
        <v>266</v>
      </c>
      <c r="LIX413" s="104" t="s">
        <v>266</v>
      </c>
      <c r="LIY413" s="104" t="s">
        <v>266</v>
      </c>
      <c r="LIZ413" s="104" t="s">
        <v>266</v>
      </c>
      <c r="LJA413" s="104" t="s">
        <v>266</v>
      </c>
      <c r="LJB413" s="104" t="s">
        <v>266</v>
      </c>
      <c r="LJC413" s="104" t="s">
        <v>266</v>
      </c>
      <c r="LJD413" s="104" t="s">
        <v>266</v>
      </c>
      <c r="LJE413" s="104" t="s">
        <v>266</v>
      </c>
      <c r="LJF413" s="104" t="s">
        <v>266</v>
      </c>
      <c r="LJG413" s="104" t="s">
        <v>266</v>
      </c>
      <c r="LJH413" s="104" t="s">
        <v>266</v>
      </c>
      <c r="LJI413" s="104" t="s">
        <v>266</v>
      </c>
      <c r="LJJ413" s="104" t="s">
        <v>266</v>
      </c>
      <c r="LJK413" s="104" t="s">
        <v>266</v>
      </c>
      <c r="LJL413" s="104" t="s">
        <v>266</v>
      </c>
      <c r="LJM413" s="104" t="s">
        <v>266</v>
      </c>
      <c r="LJN413" s="104" t="s">
        <v>266</v>
      </c>
      <c r="LJO413" s="104" t="s">
        <v>266</v>
      </c>
      <c r="LJP413" s="104" t="s">
        <v>266</v>
      </c>
      <c r="LJQ413" s="104" t="s">
        <v>266</v>
      </c>
      <c r="LJR413" s="104" t="s">
        <v>266</v>
      </c>
      <c r="LJS413" s="104" t="s">
        <v>266</v>
      </c>
      <c r="LJT413" s="104" t="s">
        <v>266</v>
      </c>
      <c r="LJU413" s="104" t="s">
        <v>266</v>
      </c>
      <c r="LJV413" s="104" t="s">
        <v>266</v>
      </c>
      <c r="LJW413" s="104" t="s">
        <v>266</v>
      </c>
      <c r="LJX413" s="104" t="s">
        <v>266</v>
      </c>
      <c r="LJY413" s="104" t="s">
        <v>266</v>
      </c>
      <c r="LJZ413" s="104" t="s">
        <v>266</v>
      </c>
      <c r="LKA413" s="104" t="s">
        <v>266</v>
      </c>
      <c r="LKB413" s="104" t="s">
        <v>266</v>
      </c>
      <c r="LKC413" s="104" t="s">
        <v>266</v>
      </c>
      <c r="LKD413" s="104" t="s">
        <v>266</v>
      </c>
      <c r="LKE413" s="104" t="s">
        <v>266</v>
      </c>
      <c r="LKF413" s="104" t="s">
        <v>266</v>
      </c>
      <c r="LKG413" s="104" t="s">
        <v>266</v>
      </c>
      <c r="LKH413" s="104" t="s">
        <v>266</v>
      </c>
      <c r="LKI413" s="104" t="s">
        <v>266</v>
      </c>
      <c r="LKJ413" s="104" t="s">
        <v>266</v>
      </c>
      <c r="LKK413" s="104" t="s">
        <v>266</v>
      </c>
      <c r="LKL413" s="104" t="s">
        <v>266</v>
      </c>
      <c r="LKM413" s="104" t="s">
        <v>266</v>
      </c>
      <c r="LKN413" s="104" t="s">
        <v>266</v>
      </c>
      <c r="LKO413" s="104" t="s">
        <v>266</v>
      </c>
      <c r="LKP413" s="104" t="s">
        <v>266</v>
      </c>
      <c r="LKQ413" s="104" t="s">
        <v>266</v>
      </c>
      <c r="LKR413" s="104" t="s">
        <v>266</v>
      </c>
      <c r="LKS413" s="104" t="s">
        <v>266</v>
      </c>
      <c r="LKT413" s="104" t="s">
        <v>266</v>
      </c>
      <c r="LKU413" s="104" t="s">
        <v>266</v>
      </c>
      <c r="LKV413" s="104" t="s">
        <v>266</v>
      </c>
      <c r="LKW413" s="104" t="s">
        <v>266</v>
      </c>
      <c r="LKX413" s="104" t="s">
        <v>266</v>
      </c>
      <c r="LKY413" s="104" t="s">
        <v>266</v>
      </c>
      <c r="LKZ413" s="104" t="s">
        <v>266</v>
      </c>
      <c r="LLA413" s="104" t="s">
        <v>266</v>
      </c>
      <c r="LLB413" s="104" t="s">
        <v>266</v>
      </c>
      <c r="LLC413" s="104" t="s">
        <v>266</v>
      </c>
      <c r="LLD413" s="104" t="s">
        <v>266</v>
      </c>
      <c r="LLE413" s="104" t="s">
        <v>266</v>
      </c>
      <c r="LLF413" s="104" t="s">
        <v>266</v>
      </c>
      <c r="LLG413" s="104" t="s">
        <v>266</v>
      </c>
      <c r="LLH413" s="104" t="s">
        <v>266</v>
      </c>
      <c r="LLI413" s="104" t="s">
        <v>266</v>
      </c>
      <c r="LLJ413" s="104" t="s">
        <v>266</v>
      </c>
      <c r="LLK413" s="104" t="s">
        <v>266</v>
      </c>
      <c r="LLL413" s="104" t="s">
        <v>266</v>
      </c>
      <c r="LLM413" s="104" t="s">
        <v>266</v>
      </c>
      <c r="LLN413" s="104" t="s">
        <v>266</v>
      </c>
      <c r="LLO413" s="104" t="s">
        <v>266</v>
      </c>
      <c r="LLP413" s="104" t="s">
        <v>266</v>
      </c>
      <c r="LLQ413" s="104" t="s">
        <v>266</v>
      </c>
      <c r="LLR413" s="104" t="s">
        <v>266</v>
      </c>
      <c r="LLS413" s="104" t="s">
        <v>266</v>
      </c>
      <c r="LLT413" s="104" t="s">
        <v>266</v>
      </c>
      <c r="LLU413" s="104" t="s">
        <v>266</v>
      </c>
      <c r="LLV413" s="104" t="s">
        <v>266</v>
      </c>
      <c r="LLW413" s="104" t="s">
        <v>266</v>
      </c>
      <c r="LLX413" s="104" t="s">
        <v>266</v>
      </c>
      <c r="LLY413" s="104" t="s">
        <v>266</v>
      </c>
      <c r="LLZ413" s="104" t="s">
        <v>266</v>
      </c>
      <c r="LMA413" s="104" t="s">
        <v>266</v>
      </c>
      <c r="LMB413" s="104" t="s">
        <v>266</v>
      </c>
      <c r="LMC413" s="104" t="s">
        <v>266</v>
      </c>
      <c r="LMD413" s="104" t="s">
        <v>266</v>
      </c>
      <c r="LME413" s="104" t="s">
        <v>266</v>
      </c>
      <c r="LMF413" s="104" t="s">
        <v>266</v>
      </c>
      <c r="LMG413" s="104" t="s">
        <v>266</v>
      </c>
      <c r="LMH413" s="104" t="s">
        <v>266</v>
      </c>
      <c r="LMI413" s="104" t="s">
        <v>266</v>
      </c>
      <c r="LMJ413" s="104" t="s">
        <v>266</v>
      </c>
      <c r="LMK413" s="104" t="s">
        <v>266</v>
      </c>
      <c r="LML413" s="104" t="s">
        <v>266</v>
      </c>
      <c r="LMM413" s="104" t="s">
        <v>266</v>
      </c>
      <c r="LMN413" s="104" t="s">
        <v>266</v>
      </c>
      <c r="LMO413" s="104" t="s">
        <v>266</v>
      </c>
      <c r="LMP413" s="104" t="s">
        <v>266</v>
      </c>
      <c r="LMQ413" s="104" t="s">
        <v>266</v>
      </c>
      <c r="LMR413" s="104" t="s">
        <v>266</v>
      </c>
      <c r="LMS413" s="104" t="s">
        <v>266</v>
      </c>
      <c r="LMT413" s="104" t="s">
        <v>266</v>
      </c>
      <c r="LMU413" s="104" t="s">
        <v>266</v>
      </c>
      <c r="LMV413" s="104" t="s">
        <v>266</v>
      </c>
      <c r="LMW413" s="104" t="s">
        <v>266</v>
      </c>
      <c r="LMX413" s="104" t="s">
        <v>266</v>
      </c>
      <c r="LMY413" s="104" t="s">
        <v>266</v>
      </c>
      <c r="LMZ413" s="104" t="s">
        <v>266</v>
      </c>
      <c r="LNA413" s="104" t="s">
        <v>266</v>
      </c>
      <c r="LNB413" s="104" t="s">
        <v>266</v>
      </c>
      <c r="LNC413" s="104" t="s">
        <v>266</v>
      </c>
      <c r="LND413" s="104" t="s">
        <v>266</v>
      </c>
      <c r="LNE413" s="104" t="s">
        <v>266</v>
      </c>
      <c r="LNF413" s="104" t="s">
        <v>266</v>
      </c>
      <c r="LNG413" s="104" t="s">
        <v>266</v>
      </c>
      <c r="LNH413" s="104" t="s">
        <v>266</v>
      </c>
      <c r="LNI413" s="104" t="s">
        <v>266</v>
      </c>
      <c r="LNJ413" s="104" t="s">
        <v>266</v>
      </c>
      <c r="LNK413" s="104" t="s">
        <v>266</v>
      </c>
      <c r="LNL413" s="104" t="s">
        <v>266</v>
      </c>
      <c r="LNM413" s="104" t="s">
        <v>266</v>
      </c>
      <c r="LNN413" s="104" t="s">
        <v>266</v>
      </c>
      <c r="LNO413" s="104" t="s">
        <v>266</v>
      </c>
      <c r="LNP413" s="104" t="s">
        <v>266</v>
      </c>
      <c r="LNQ413" s="104" t="s">
        <v>266</v>
      </c>
      <c r="LNR413" s="104" t="s">
        <v>266</v>
      </c>
      <c r="LNS413" s="104" t="s">
        <v>266</v>
      </c>
      <c r="LNT413" s="104" t="s">
        <v>266</v>
      </c>
      <c r="LNU413" s="104" t="s">
        <v>266</v>
      </c>
      <c r="LNV413" s="104" t="s">
        <v>266</v>
      </c>
      <c r="LNW413" s="104" t="s">
        <v>266</v>
      </c>
      <c r="LNX413" s="104" t="s">
        <v>266</v>
      </c>
      <c r="LNY413" s="104" t="s">
        <v>266</v>
      </c>
      <c r="LNZ413" s="104" t="s">
        <v>266</v>
      </c>
      <c r="LOA413" s="104" t="s">
        <v>266</v>
      </c>
      <c r="LOB413" s="104" t="s">
        <v>266</v>
      </c>
      <c r="LOC413" s="104" t="s">
        <v>266</v>
      </c>
      <c r="LOD413" s="104" t="s">
        <v>266</v>
      </c>
      <c r="LOE413" s="104" t="s">
        <v>266</v>
      </c>
      <c r="LOF413" s="104" t="s">
        <v>266</v>
      </c>
      <c r="LOG413" s="104" t="s">
        <v>266</v>
      </c>
      <c r="LOH413" s="104" t="s">
        <v>266</v>
      </c>
      <c r="LOI413" s="104" t="s">
        <v>266</v>
      </c>
      <c r="LOJ413" s="104" t="s">
        <v>266</v>
      </c>
      <c r="LOK413" s="104" t="s">
        <v>266</v>
      </c>
      <c r="LOL413" s="104" t="s">
        <v>266</v>
      </c>
      <c r="LOM413" s="104" t="s">
        <v>266</v>
      </c>
      <c r="LON413" s="104" t="s">
        <v>266</v>
      </c>
      <c r="LOO413" s="104" t="s">
        <v>266</v>
      </c>
      <c r="LOP413" s="104" t="s">
        <v>266</v>
      </c>
      <c r="LOQ413" s="104" t="s">
        <v>266</v>
      </c>
      <c r="LOR413" s="104" t="s">
        <v>266</v>
      </c>
      <c r="LOS413" s="104" t="s">
        <v>266</v>
      </c>
      <c r="LOT413" s="104" t="s">
        <v>266</v>
      </c>
      <c r="LOU413" s="104" t="s">
        <v>266</v>
      </c>
      <c r="LOV413" s="104" t="s">
        <v>266</v>
      </c>
      <c r="LOW413" s="104" t="s">
        <v>266</v>
      </c>
      <c r="LOX413" s="104" t="s">
        <v>266</v>
      </c>
      <c r="LOY413" s="104" t="s">
        <v>266</v>
      </c>
      <c r="LOZ413" s="104" t="s">
        <v>266</v>
      </c>
      <c r="LPA413" s="104" t="s">
        <v>266</v>
      </c>
      <c r="LPB413" s="104" t="s">
        <v>266</v>
      </c>
      <c r="LPC413" s="104" t="s">
        <v>266</v>
      </c>
      <c r="LPD413" s="104" t="s">
        <v>266</v>
      </c>
      <c r="LPE413" s="104" t="s">
        <v>266</v>
      </c>
      <c r="LPF413" s="104" t="s">
        <v>266</v>
      </c>
      <c r="LPG413" s="104" t="s">
        <v>266</v>
      </c>
      <c r="LPH413" s="104" t="s">
        <v>266</v>
      </c>
      <c r="LPI413" s="104" t="s">
        <v>266</v>
      </c>
      <c r="LPJ413" s="104" t="s">
        <v>266</v>
      </c>
      <c r="LPK413" s="104" t="s">
        <v>266</v>
      </c>
      <c r="LPL413" s="104" t="s">
        <v>266</v>
      </c>
      <c r="LPM413" s="104" t="s">
        <v>266</v>
      </c>
      <c r="LPN413" s="104" t="s">
        <v>266</v>
      </c>
      <c r="LPO413" s="104" t="s">
        <v>266</v>
      </c>
      <c r="LPP413" s="104" t="s">
        <v>266</v>
      </c>
      <c r="LPQ413" s="104" t="s">
        <v>266</v>
      </c>
      <c r="LPR413" s="104" t="s">
        <v>266</v>
      </c>
      <c r="LPS413" s="104" t="s">
        <v>266</v>
      </c>
      <c r="LPT413" s="104" t="s">
        <v>266</v>
      </c>
      <c r="LPU413" s="104" t="s">
        <v>266</v>
      </c>
      <c r="LPV413" s="104" t="s">
        <v>266</v>
      </c>
      <c r="LPW413" s="104" t="s">
        <v>266</v>
      </c>
      <c r="LPX413" s="104" t="s">
        <v>266</v>
      </c>
      <c r="LPY413" s="104" t="s">
        <v>266</v>
      </c>
      <c r="LPZ413" s="104" t="s">
        <v>266</v>
      </c>
      <c r="LQA413" s="104" t="s">
        <v>266</v>
      </c>
      <c r="LQB413" s="104" t="s">
        <v>266</v>
      </c>
      <c r="LQC413" s="104" t="s">
        <v>266</v>
      </c>
      <c r="LQD413" s="104" t="s">
        <v>266</v>
      </c>
      <c r="LQE413" s="104" t="s">
        <v>266</v>
      </c>
      <c r="LQF413" s="104" t="s">
        <v>266</v>
      </c>
      <c r="LQG413" s="104" t="s">
        <v>266</v>
      </c>
      <c r="LQH413" s="104" t="s">
        <v>266</v>
      </c>
      <c r="LQI413" s="104" t="s">
        <v>266</v>
      </c>
      <c r="LQJ413" s="104" t="s">
        <v>266</v>
      </c>
      <c r="LQK413" s="104" t="s">
        <v>266</v>
      </c>
      <c r="LQL413" s="104" t="s">
        <v>266</v>
      </c>
      <c r="LQM413" s="104" t="s">
        <v>266</v>
      </c>
      <c r="LQN413" s="104" t="s">
        <v>266</v>
      </c>
      <c r="LQO413" s="104" t="s">
        <v>266</v>
      </c>
      <c r="LQP413" s="104" t="s">
        <v>266</v>
      </c>
      <c r="LQQ413" s="104" t="s">
        <v>266</v>
      </c>
      <c r="LQR413" s="104" t="s">
        <v>266</v>
      </c>
      <c r="LQS413" s="104" t="s">
        <v>266</v>
      </c>
      <c r="LQT413" s="104" t="s">
        <v>266</v>
      </c>
      <c r="LQU413" s="104" t="s">
        <v>266</v>
      </c>
      <c r="LQV413" s="104" t="s">
        <v>266</v>
      </c>
      <c r="LQW413" s="104" t="s">
        <v>266</v>
      </c>
      <c r="LQX413" s="104" t="s">
        <v>266</v>
      </c>
      <c r="LQY413" s="104" t="s">
        <v>266</v>
      </c>
      <c r="LQZ413" s="104" t="s">
        <v>266</v>
      </c>
      <c r="LRA413" s="104" t="s">
        <v>266</v>
      </c>
      <c r="LRB413" s="104" t="s">
        <v>266</v>
      </c>
      <c r="LRC413" s="104" t="s">
        <v>266</v>
      </c>
      <c r="LRD413" s="104" t="s">
        <v>266</v>
      </c>
      <c r="LRE413" s="104" t="s">
        <v>266</v>
      </c>
      <c r="LRF413" s="104" t="s">
        <v>266</v>
      </c>
      <c r="LRG413" s="104" t="s">
        <v>266</v>
      </c>
      <c r="LRH413" s="104" t="s">
        <v>266</v>
      </c>
      <c r="LRI413" s="104" t="s">
        <v>266</v>
      </c>
      <c r="LRJ413" s="104" t="s">
        <v>266</v>
      </c>
      <c r="LRK413" s="104" t="s">
        <v>266</v>
      </c>
      <c r="LRL413" s="104" t="s">
        <v>266</v>
      </c>
      <c r="LRM413" s="104" t="s">
        <v>266</v>
      </c>
      <c r="LRN413" s="104" t="s">
        <v>266</v>
      </c>
      <c r="LRO413" s="104" t="s">
        <v>266</v>
      </c>
      <c r="LRP413" s="104" t="s">
        <v>266</v>
      </c>
      <c r="LRQ413" s="104" t="s">
        <v>266</v>
      </c>
      <c r="LRR413" s="104" t="s">
        <v>266</v>
      </c>
      <c r="LRS413" s="104" t="s">
        <v>266</v>
      </c>
      <c r="LRT413" s="104" t="s">
        <v>266</v>
      </c>
      <c r="LRU413" s="104" t="s">
        <v>266</v>
      </c>
      <c r="LRV413" s="104" t="s">
        <v>266</v>
      </c>
      <c r="LRW413" s="104" t="s">
        <v>266</v>
      </c>
      <c r="LRX413" s="104" t="s">
        <v>266</v>
      </c>
      <c r="LRY413" s="104" t="s">
        <v>266</v>
      </c>
      <c r="LRZ413" s="104" t="s">
        <v>266</v>
      </c>
      <c r="LSA413" s="104" t="s">
        <v>266</v>
      </c>
      <c r="LSB413" s="104" t="s">
        <v>266</v>
      </c>
      <c r="LSC413" s="104" t="s">
        <v>266</v>
      </c>
      <c r="LSD413" s="104" t="s">
        <v>266</v>
      </c>
      <c r="LSE413" s="104" t="s">
        <v>266</v>
      </c>
      <c r="LSF413" s="104" t="s">
        <v>266</v>
      </c>
      <c r="LSG413" s="104" t="s">
        <v>266</v>
      </c>
      <c r="LSH413" s="104" t="s">
        <v>266</v>
      </c>
      <c r="LSI413" s="104" t="s">
        <v>266</v>
      </c>
      <c r="LSJ413" s="104" t="s">
        <v>266</v>
      </c>
      <c r="LSK413" s="104" t="s">
        <v>266</v>
      </c>
      <c r="LSL413" s="104" t="s">
        <v>266</v>
      </c>
      <c r="LSM413" s="104" t="s">
        <v>266</v>
      </c>
      <c r="LSN413" s="104" t="s">
        <v>266</v>
      </c>
      <c r="LSO413" s="104" t="s">
        <v>266</v>
      </c>
      <c r="LSP413" s="104" t="s">
        <v>266</v>
      </c>
      <c r="LSQ413" s="104" t="s">
        <v>266</v>
      </c>
      <c r="LSR413" s="104" t="s">
        <v>266</v>
      </c>
      <c r="LSS413" s="104" t="s">
        <v>266</v>
      </c>
      <c r="LST413" s="104" t="s">
        <v>266</v>
      </c>
      <c r="LSU413" s="104" t="s">
        <v>266</v>
      </c>
      <c r="LSV413" s="104" t="s">
        <v>266</v>
      </c>
      <c r="LSW413" s="104" t="s">
        <v>266</v>
      </c>
      <c r="LSX413" s="104" t="s">
        <v>266</v>
      </c>
      <c r="LSY413" s="104" t="s">
        <v>266</v>
      </c>
      <c r="LSZ413" s="104" t="s">
        <v>266</v>
      </c>
      <c r="LTA413" s="104" t="s">
        <v>266</v>
      </c>
      <c r="LTB413" s="104" t="s">
        <v>266</v>
      </c>
      <c r="LTC413" s="104" t="s">
        <v>266</v>
      </c>
      <c r="LTD413" s="104" t="s">
        <v>266</v>
      </c>
      <c r="LTE413" s="104" t="s">
        <v>266</v>
      </c>
      <c r="LTF413" s="104" t="s">
        <v>266</v>
      </c>
      <c r="LTG413" s="104" t="s">
        <v>266</v>
      </c>
      <c r="LTH413" s="104" t="s">
        <v>266</v>
      </c>
      <c r="LTI413" s="104" t="s">
        <v>266</v>
      </c>
      <c r="LTJ413" s="104" t="s">
        <v>266</v>
      </c>
      <c r="LTK413" s="104" t="s">
        <v>266</v>
      </c>
      <c r="LTL413" s="104" t="s">
        <v>266</v>
      </c>
      <c r="LTM413" s="104" t="s">
        <v>266</v>
      </c>
      <c r="LTN413" s="104" t="s">
        <v>266</v>
      </c>
      <c r="LTO413" s="104" t="s">
        <v>266</v>
      </c>
      <c r="LTP413" s="104" t="s">
        <v>266</v>
      </c>
      <c r="LTQ413" s="104" t="s">
        <v>266</v>
      </c>
      <c r="LTR413" s="104" t="s">
        <v>266</v>
      </c>
      <c r="LTS413" s="104" t="s">
        <v>266</v>
      </c>
      <c r="LTT413" s="104" t="s">
        <v>266</v>
      </c>
      <c r="LTU413" s="104" t="s">
        <v>266</v>
      </c>
      <c r="LTV413" s="104" t="s">
        <v>266</v>
      </c>
      <c r="LTW413" s="104" t="s">
        <v>266</v>
      </c>
      <c r="LTX413" s="104" t="s">
        <v>266</v>
      </c>
      <c r="LTY413" s="104" t="s">
        <v>266</v>
      </c>
      <c r="LTZ413" s="104" t="s">
        <v>266</v>
      </c>
      <c r="LUA413" s="104" t="s">
        <v>266</v>
      </c>
      <c r="LUB413" s="104" t="s">
        <v>266</v>
      </c>
      <c r="LUC413" s="104" t="s">
        <v>266</v>
      </c>
      <c r="LUD413" s="104" t="s">
        <v>266</v>
      </c>
      <c r="LUE413" s="104" t="s">
        <v>266</v>
      </c>
      <c r="LUF413" s="104" t="s">
        <v>266</v>
      </c>
      <c r="LUG413" s="104" t="s">
        <v>266</v>
      </c>
      <c r="LUH413" s="104" t="s">
        <v>266</v>
      </c>
      <c r="LUI413" s="104" t="s">
        <v>266</v>
      </c>
      <c r="LUJ413" s="104" t="s">
        <v>266</v>
      </c>
      <c r="LUK413" s="104" t="s">
        <v>266</v>
      </c>
      <c r="LUL413" s="104" t="s">
        <v>266</v>
      </c>
      <c r="LUM413" s="104" t="s">
        <v>266</v>
      </c>
      <c r="LUN413" s="104" t="s">
        <v>266</v>
      </c>
      <c r="LUO413" s="104" t="s">
        <v>266</v>
      </c>
      <c r="LUP413" s="104" t="s">
        <v>266</v>
      </c>
      <c r="LUQ413" s="104" t="s">
        <v>266</v>
      </c>
      <c r="LUR413" s="104" t="s">
        <v>266</v>
      </c>
      <c r="LUS413" s="104" t="s">
        <v>266</v>
      </c>
      <c r="LUT413" s="104" t="s">
        <v>266</v>
      </c>
      <c r="LUU413" s="104" t="s">
        <v>266</v>
      </c>
      <c r="LUV413" s="104" t="s">
        <v>266</v>
      </c>
      <c r="LUW413" s="104" t="s">
        <v>266</v>
      </c>
      <c r="LUX413" s="104" t="s">
        <v>266</v>
      </c>
      <c r="LUY413" s="104" t="s">
        <v>266</v>
      </c>
      <c r="LUZ413" s="104" t="s">
        <v>266</v>
      </c>
      <c r="LVA413" s="104" t="s">
        <v>266</v>
      </c>
      <c r="LVB413" s="104" t="s">
        <v>266</v>
      </c>
      <c r="LVC413" s="104" t="s">
        <v>266</v>
      </c>
      <c r="LVD413" s="104" t="s">
        <v>266</v>
      </c>
      <c r="LVE413" s="104" t="s">
        <v>266</v>
      </c>
      <c r="LVF413" s="104" t="s">
        <v>266</v>
      </c>
      <c r="LVG413" s="104" t="s">
        <v>266</v>
      </c>
      <c r="LVH413" s="104" t="s">
        <v>266</v>
      </c>
      <c r="LVI413" s="104" t="s">
        <v>266</v>
      </c>
      <c r="LVJ413" s="104" t="s">
        <v>266</v>
      </c>
      <c r="LVK413" s="104" t="s">
        <v>266</v>
      </c>
      <c r="LVL413" s="104" t="s">
        <v>266</v>
      </c>
      <c r="LVM413" s="104" t="s">
        <v>266</v>
      </c>
      <c r="LVN413" s="104" t="s">
        <v>266</v>
      </c>
      <c r="LVO413" s="104" t="s">
        <v>266</v>
      </c>
      <c r="LVP413" s="104" t="s">
        <v>266</v>
      </c>
      <c r="LVQ413" s="104" t="s">
        <v>266</v>
      </c>
      <c r="LVR413" s="104" t="s">
        <v>266</v>
      </c>
      <c r="LVS413" s="104" t="s">
        <v>266</v>
      </c>
      <c r="LVT413" s="104" t="s">
        <v>266</v>
      </c>
      <c r="LVU413" s="104" t="s">
        <v>266</v>
      </c>
      <c r="LVV413" s="104" t="s">
        <v>266</v>
      </c>
      <c r="LVW413" s="104" t="s">
        <v>266</v>
      </c>
      <c r="LVX413" s="104" t="s">
        <v>266</v>
      </c>
      <c r="LVY413" s="104" t="s">
        <v>266</v>
      </c>
      <c r="LVZ413" s="104" t="s">
        <v>266</v>
      </c>
      <c r="LWA413" s="104" t="s">
        <v>266</v>
      </c>
      <c r="LWB413" s="104" t="s">
        <v>266</v>
      </c>
      <c r="LWC413" s="104" t="s">
        <v>266</v>
      </c>
      <c r="LWD413" s="104" t="s">
        <v>266</v>
      </c>
      <c r="LWE413" s="104" t="s">
        <v>266</v>
      </c>
      <c r="LWF413" s="104" t="s">
        <v>266</v>
      </c>
      <c r="LWG413" s="104" t="s">
        <v>266</v>
      </c>
      <c r="LWH413" s="104" t="s">
        <v>266</v>
      </c>
      <c r="LWI413" s="104" t="s">
        <v>266</v>
      </c>
      <c r="LWJ413" s="104" t="s">
        <v>266</v>
      </c>
      <c r="LWK413" s="104" t="s">
        <v>266</v>
      </c>
      <c r="LWL413" s="104" t="s">
        <v>266</v>
      </c>
      <c r="LWM413" s="104" t="s">
        <v>266</v>
      </c>
      <c r="LWN413" s="104" t="s">
        <v>266</v>
      </c>
      <c r="LWO413" s="104" t="s">
        <v>266</v>
      </c>
      <c r="LWP413" s="104" t="s">
        <v>266</v>
      </c>
      <c r="LWQ413" s="104" t="s">
        <v>266</v>
      </c>
      <c r="LWR413" s="104" t="s">
        <v>266</v>
      </c>
      <c r="LWS413" s="104" t="s">
        <v>266</v>
      </c>
      <c r="LWT413" s="104" t="s">
        <v>266</v>
      </c>
      <c r="LWU413" s="104" t="s">
        <v>266</v>
      </c>
      <c r="LWV413" s="104" t="s">
        <v>266</v>
      </c>
      <c r="LWW413" s="104" t="s">
        <v>266</v>
      </c>
      <c r="LWX413" s="104" t="s">
        <v>266</v>
      </c>
      <c r="LWY413" s="104" t="s">
        <v>266</v>
      </c>
      <c r="LWZ413" s="104" t="s">
        <v>266</v>
      </c>
      <c r="LXA413" s="104" t="s">
        <v>266</v>
      </c>
      <c r="LXB413" s="104" t="s">
        <v>266</v>
      </c>
      <c r="LXC413" s="104" t="s">
        <v>266</v>
      </c>
      <c r="LXD413" s="104" t="s">
        <v>266</v>
      </c>
      <c r="LXE413" s="104" t="s">
        <v>266</v>
      </c>
      <c r="LXF413" s="104" t="s">
        <v>266</v>
      </c>
      <c r="LXG413" s="104" t="s">
        <v>266</v>
      </c>
      <c r="LXH413" s="104" t="s">
        <v>266</v>
      </c>
      <c r="LXI413" s="104" t="s">
        <v>266</v>
      </c>
      <c r="LXJ413" s="104" t="s">
        <v>266</v>
      </c>
      <c r="LXK413" s="104" t="s">
        <v>266</v>
      </c>
      <c r="LXL413" s="104" t="s">
        <v>266</v>
      </c>
      <c r="LXM413" s="104" t="s">
        <v>266</v>
      </c>
      <c r="LXN413" s="104" t="s">
        <v>266</v>
      </c>
      <c r="LXO413" s="104" t="s">
        <v>266</v>
      </c>
      <c r="LXP413" s="104" t="s">
        <v>266</v>
      </c>
      <c r="LXQ413" s="104" t="s">
        <v>266</v>
      </c>
      <c r="LXR413" s="104" t="s">
        <v>266</v>
      </c>
      <c r="LXS413" s="104" t="s">
        <v>266</v>
      </c>
      <c r="LXT413" s="104" t="s">
        <v>266</v>
      </c>
      <c r="LXU413" s="104" t="s">
        <v>266</v>
      </c>
      <c r="LXV413" s="104" t="s">
        <v>266</v>
      </c>
      <c r="LXW413" s="104" t="s">
        <v>266</v>
      </c>
      <c r="LXX413" s="104" t="s">
        <v>266</v>
      </c>
      <c r="LXY413" s="104" t="s">
        <v>266</v>
      </c>
      <c r="LXZ413" s="104" t="s">
        <v>266</v>
      </c>
      <c r="LYA413" s="104" t="s">
        <v>266</v>
      </c>
      <c r="LYB413" s="104" t="s">
        <v>266</v>
      </c>
      <c r="LYC413" s="104" t="s">
        <v>266</v>
      </c>
      <c r="LYD413" s="104" t="s">
        <v>266</v>
      </c>
      <c r="LYE413" s="104" t="s">
        <v>266</v>
      </c>
      <c r="LYF413" s="104" t="s">
        <v>266</v>
      </c>
      <c r="LYG413" s="104" t="s">
        <v>266</v>
      </c>
      <c r="LYH413" s="104" t="s">
        <v>266</v>
      </c>
      <c r="LYI413" s="104" t="s">
        <v>266</v>
      </c>
      <c r="LYJ413" s="104" t="s">
        <v>266</v>
      </c>
      <c r="LYK413" s="104" t="s">
        <v>266</v>
      </c>
      <c r="LYL413" s="104" t="s">
        <v>266</v>
      </c>
      <c r="LYM413" s="104" t="s">
        <v>266</v>
      </c>
      <c r="LYN413" s="104" t="s">
        <v>266</v>
      </c>
      <c r="LYO413" s="104" t="s">
        <v>266</v>
      </c>
      <c r="LYP413" s="104" t="s">
        <v>266</v>
      </c>
      <c r="LYQ413" s="104" t="s">
        <v>266</v>
      </c>
      <c r="LYR413" s="104" t="s">
        <v>266</v>
      </c>
      <c r="LYS413" s="104" t="s">
        <v>266</v>
      </c>
      <c r="LYT413" s="104" t="s">
        <v>266</v>
      </c>
      <c r="LYU413" s="104" t="s">
        <v>266</v>
      </c>
      <c r="LYV413" s="104" t="s">
        <v>266</v>
      </c>
      <c r="LYW413" s="104" t="s">
        <v>266</v>
      </c>
      <c r="LYX413" s="104" t="s">
        <v>266</v>
      </c>
      <c r="LYY413" s="104" t="s">
        <v>266</v>
      </c>
      <c r="LYZ413" s="104" t="s">
        <v>266</v>
      </c>
      <c r="LZA413" s="104" t="s">
        <v>266</v>
      </c>
      <c r="LZB413" s="104" t="s">
        <v>266</v>
      </c>
      <c r="LZC413" s="104" t="s">
        <v>266</v>
      </c>
      <c r="LZD413" s="104" t="s">
        <v>266</v>
      </c>
      <c r="LZE413" s="104" t="s">
        <v>266</v>
      </c>
      <c r="LZF413" s="104" t="s">
        <v>266</v>
      </c>
      <c r="LZG413" s="104" t="s">
        <v>266</v>
      </c>
      <c r="LZH413" s="104" t="s">
        <v>266</v>
      </c>
      <c r="LZI413" s="104" t="s">
        <v>266</v>
      </c>
      <c r="LZJ413" s="104" t="s">
        <v>266</v>
      </c>
      <c r="LZK413" s="104" t="s">
        <v>266</v>
      </c>
      <c r="LZL413" s="104" t="s">
        <v>266</v>
      </c>
      <c r="LZM413" s="104" t="s">
        <v>266</v>
      </c>
      <c r="LZN413" s="104" t="s">
        <v>266</v>
      </c>
      <c r="LZO413" s="104" t="s">
        <v>266</v>
      </c>
      <c r="LZP413" s="104" t="s">
        <v>266</v>
      </c>
      <c r="LZQ413" s="104" t="s">
        <v>266</v>
      </c>
      <c r="LZR413" s="104" t="s">
        <v>266</v>
      </c>
      <c r="LZS413" s="104" t="s">
        <v>266</v>
      </c>
      <c r="LZT413" s="104" t="s">
        <v>266</v>
      </c>
      <c r="LZU413" s="104" t="s">
        <v>266</v>
      </c>
      <c r="LZV413" s="104" t="s">
        <v>266</v>
      </c>
      <c r="LZW413" s="104" t="s">
        <v>266</v>
      </c>
      <c r="LZX413" s="104" t="s">
        <v>266</v>
      </c>
      <c r="LZY413" s="104" t="s">
        <v>266</v>
      </c>
      <c r="LZZ413" s="104" t="s">
        <v>266</v>
      </c>
      <c r="MAA413" s="104" t="s">
        <v>266</v>
      </c>
      <c r="MAB413" s="104" t="s">
        <v>266</v>
      </c>
      <c r="MAC413" s="104" t="s">
        <v>266</v>
      </c>
      <c r="MAD413" s="104" t="s">
        <v>266</v>
      </c>
      <c r="MAE413" s="104" t="s">
        <v>266</v>
      </c>
      <c r="MAF413" s="104" t="s">
        <v>266</v>
      </c>
      <c r="MAG413" s="104" t="s">
        <v>266</v>
      </c>
      <c r="MAH413" s="104" t="s">
        <v>266</v>
      </c>
      <c r="MAI413" s="104" t="s">
        <v>266</v>
      </c>
      <c r="MAJ413" s="104" t="s">
        <v>266</v>
      </c>
      <c r="MAK413" s="104" t="s">
        <v>266</v>
      </c>
      <c r="MAL413" s="104" t="s">
        <v>266</v>
      </c>
      <c r="MAM413" s="104" t="s">
        <v>266</v>
      </c>
      <c r="MAN413" s="104" t="s">
        <v>266</v>
      </c>
      <c r="MAO413" s="104" t="s">
        <v>266</v>
      </c>
      <c r="MAP413" s="104" t="s">
        <v>266</v>
      </c>
      <c r="MAQ413" s="104" t="s">
        <v>266</v>
      </c>
      <c r="MAR413" s="104" t="s">
        <v>266</v>
      </c>
      <c r="MAS413" s="104" t="s">
        <v>266</v>
      </c>
      <c r="MAT413" s="104" t="s">
        <v>266</v>
      </c>
      <c r="MAU413" s="104" t="s">
        <v>266</v>
      </c>
      <c r="MAV413" s="104" t="s">
        <v>266</v>
      </c>
      <c r="MAW413" s="104" t="s">
        <v>266</v>
      </c>
      <c r="MAX413" s="104" t="s">
        <v>266</v>
      </c>
      <c r="MAY413" s="104" t="s">
        <v>266</v>
      </c>
      <c r="MAZ413" s="104" t="s">
        <v>266</v>
      </c>
      <c r="MBA413" s="104" t="s">
        <v>266</v>
      </c>
      <c r="MBB413" s="104" t="s">
        <v>266</v>
      </c>
      <c r="MBC413" s="104" t="s">
        <v>266</v>
      </c>
      <c r="MBD413" s="104" t="s">
        <v>266</v>
      </c>
      <c r="MBE413" s="104" t="s">
        <v>266</v>
      </c>
      <c r="MBF413" s="104" t="s">
        <v>266</v>
      </c>
      <c r="MBG413" s="104" t="s">
        <v>266</v>
      </c>
      <c r="MBH413" s="104" t="s">
        <v>266</v>
      </c>
      <c r="MBI413" s="104" t="s">
        <v>266</v>
      </c>
      <c r="MBJ413" s="104" t="s">
        <v>266</v>
      </c>
      <c r="MBK413" s="104" t="s">
        <v>266</v>
      </c>
      <c r="MBL413" s="104" t="s">
        <v>266</v>
      </c>
      <c r="MBM413" s="104" t="s">
        <v>266</v>
      </c>
      <c r="MBN413" s="104" t="s">
        <v>266</v>
      </c>
      <c r="MBO413" s="104" t="s">
        <v>266</v>
      </c>
      <c r="MBP413" s="104" t="s">
        <v>266</v>
      </c>
      <c r="MBQ413" s="104" t="s">
        <v>266</v>
      </c>
      <c r="MBR413" s="104" t="s">
        <v>266</v>
      </c>
      <c r="MBS413" s="104" t="s">
        <v>266</v>
      </c>
      <c r="MBT413" s="104" t="s">
        <v>266</v>
      </c>
      <c r="MBU413" s="104" t="s">
        <v>266</v>
      </c>
      <c r="MBV413" s="104" t="s">
        <v>266</v>
      </c>
      <c r="MBW413" s="104" t="s">
        <v>266</v>
      </c>
      <c r="MBX413" s="104" t="s">
        <v>266</v>
      </c>
      <c r="MBY413" s="104" t="s">
        <v>266</v>
      </c>
      <c r="MBZ413" s="104" t="s">
        <v>266</v>
      </c>
      <c r="MCA413" s="104" t="s">
        <v>266</v>
      </c>
      <c r="MCB413" s="104" t="s">
        <v>266</v>
      </c>
      <c r="MCC413" s="104" t="s">
        <v>266</v>
      </c>
      <c r="MCD413" s="104" t="s">
        <v>266</v>
      </c>
      <c r="MCE413" s="104" t="s">
        <v>266</v>
      </c>
      <c r="MCF413" s="104" t="s">
        <v>266</v>
      </c>
      <c r="MCG413" s="104" t="s">
        <v>266</v>
      </c>
      <c r="MCH413" s="104" t="s">
        <v>266</v>
      </c>
      <c r="MCI413" s="104" t="s">
        <v>266</v>
      </c>
      <c r="MCJ413" s="104" t="s">
        <v>266</v>
      </c>
      <c r="MCK413" s="104" t="s">
        <v>266</v>
      </c>
      <c r="MCL413" s="104" t="s">
        <v>266</v>
      </c>
      <c r="MCM413" s="104" t="s">
        <v>266</v>
      </c>
      <c r="MCN413" s="104" t="s">
        <v>266</v>
      </c>
      <c r="MCO413" s="104" t="s">
        <v>266</v>
      </c>
      <c r="MCP413" s="104" t="s">
        <v>266</v>
      </c>
      <c r="MCQ413" s="104" t="s">
        <v>266</v>
      </c>
      <c r="MCR413" s="104" t="s">
        <v>266</v>
      </c>
      <c r="MCS413" s="104" t="s">
        <v>266</v>
      </c>
      <c r="MCT413" s="104" t="s">
        <v>266</v>
      </c>
      <c r="MCU413" s="104" t="s">
        <v>266</v>
      </c>
      <c r="MCV413" s="104" t="s">
        <v>266</v>
      </c>
      <c r="MCW413" s="104" t="s">
        <v>266</v>
      </c>
      <c r="MCX413" s="104" t="s">
        <v>266</v>
      </c>
      <c r="MCY413" s="104" t="s">
        <v>266</v>
      </c>
      <c r="MCZ413" s="104" t="s">
        <v>266</v>
      </c>
      <c r="MDA413" s="104" t="s">
        <v>266</v>
      </c>
      <c r="MDB413" s="104" t="s">
        <v>266</v>
      </c>
      <c r="MDC413" s="104" t="s">
        <v>266</v>
      </c>
      <c r="MDD413" s="104" t="s">
        <v>266</v>
      </c>
      <c r="MDE413" s="104" t="s">
        <v>266</v>
      </c>
      <c r="MDF413" s="104" t="s">
        <v>266</v>
      </c>
      <c r="MDG413" s="104" t="s">
        <v>266</v>
      </c>
      <c r="MDH413" s="104" t="s">
        <v>266</v>
      </c>
      <c r="MDI413" s="104" t="s">
        <v>266</v>
      </c>
      <c r="MDJ413" s="104" t="s">
        <v>266</v>
      </c>
      <c r="MDK413" s="104" t="s">
        <v>266</v>
      </c>
      <c r="MDL413" s="104" t="s">
        <v>266</v>
      </c>
      <c r="MDM413" s="104" t="s">
        <v>266</v>
      </c>
      <c r="MDN413" s="104" t="s">
        <v>266</v>
      </c>
      <c r="MDO413" s="104" t="s">
        <v>266</v>
      </c>
      <c r="MDP413" s="104" t="s">
        <v>266</v>
      </c>
      <c r="MDQ413" s="104" t="s">
        <v>266</v>
      </c>
      <c r="MDR413" s="104" t="s">
        <v>266</v>
      </c>
      <c r="MDS413" s="104" t="s">
        <v>266</v>
      </c>
      <c r="MDT413" s="104" t="s">
        <v>266</v>
      </c>
      <c r="MDU413" s="104" t="s">
        <v>266</v>
      </c>
      <c r="MDV413" s="104" t="s">
        <v>266</v>
      </c>
      <c r="MDW413" s="104" t="s">
        <v>266</v>
      </c>
      <c r="MDX413" s="104" t="s">
        <v>266</v>
      </c>
      <c r="MDY413" s="104" t="s">
        <v>266</v>
      </c>
      <c r="MDZ413" s="104" t="s">
        <v>266</v>
      </c>
      <c r="MEA413" s="104" t="s">
        <v>266</v>
      </c>
      <c r="MEB413" s="104" t="s">
        <v>266</v>
      </c>
      <c r="MEC413" s="104" t="s">
        <v>266</v>
      </c>
      <c r="MED413" s="104" t="s">
        <v>266</v>
      </c>
      <c r="MEE413" s="104" t="s">
        <v>266</v>
      </c>
      <c r="MEF413" s="104" t="s">
        <v>266</v>
      </c>
      <c r="MEG413" s="104" t="s">
        <v>266</v>
      </c>
      <c r="MEH413" s="104" t="s">
        <v>266</v>
      </c>
      <c r="MEI413" s="104" t="s">
        <v>266</v>
      </c>
      <c r="MEJ413" s="104" t="s">
        <v>266</v>
      </c>
      <c r="MEK413" s="104" t="s">
        <v>266</v>
      </c>
      <c r="MEL413" s="104" t="s">
        <v>266</v>
      </c>
      <c r="MEM413" s="104" t="s">
        <v>266</v>
      </c>
      <c r="MEN413" s="104" t="s">
        <v>266</v>
      </c>
      <c r="MEO413" s="104" t="s">
        <v>266</v>
      </c>
      <c r="MEP413" s="104" t="s">
        <v>266</v>
      </c>
      <c r="MEQ413" s="104" t="s">
        <v>266</v>
      </c>
      <c r="MER413" s="104" t="s">
        <v>266</v>
      </c>
      <c r="MES413" s="104" t="s">
        <v>266</v>
      </c>
      <c r="MET413" s="104" t="s">
        <v>266</v>
      </c>
      <c r="MEU413" s="104" t="s">
        <v>266</v>
      </c>
      <c r="MEV413" s="104" t="s">
        <v>266</v>
      </c>
      <c r="MEW413" s="104" t="s">
        <v>266</v>
      </c>
      <c r="MEX413" s="104" t="s">
        <v>266</v>
      </c>
      <c r="MEY413" s="104" t="s">
        <v>266</v>
      </c>
      <c r="MEZ413" s="104" t="s">
        <v>266</v>
      </c>
      <c r="MFA413" s="104" t="s">
        <v>266</v>
      </c>
      <c r="MFB413" s="104" t="s">
        <v>266</v>
      </c>
      <c r="MFC413" s="104" t="s">
        <v>266</v>
      </c>
      <c r="MFD413" s="104" t="s">
        <v>266</v>
      </c>
      <c r="MFE413" s="104" t="s">
        <v>266</v>
      </c>
      <c r="MFF413" s="104" t="s">
        <v>266</v>
      </c>
      <c r="MFG413" s="104" t="s">
        <v>266</v>
      </c>
      <c r="MFH413" s="104" t="s">
        <v>266</v>
      </c>
      <c r="MFI413" s="104" t="s">
        <v>266</v>
      </c>
      <c r="MFJ413" s="104" t="s">
        <v>266</v>
      </c>
      <c r="MFK413" s="104" t="s">
        <v>266</v>
      </c>
      <c r="MFL413" s="104" t="s">
        <v>266</v>
      </c>
      <c r="MFM413" s="104" t="s">
        <v>266</v>
      </c>
      <c r="MFN413" s="104" t="s">
        <v>266</v>
      </c>
      <c r="MFO413" s="104" t="s">
        <v>266</v>
      </c>
      <c r="MFP413" s="104" t="s">
        <v>266</v>
      </c>
      <c r="MFQ413" s="104" t="s">
        <v>266</v>
      </c>
      <c r="MFR413" s="104" t="s">
        <v>266</v>
      </c>
      <c r="MFS413" s="104" t="s">
        <v>266</v>
      </c>
      <c r="MFT413" s="104" t="s">
        <v>266</v>
      </c>
      <c r="MFU413" s="104" t="s">
        <v>266</v>
      </c>
      <c r="MFV413" s="104" t="s">
        <v>266</v>
      </c>
      <c r="MFW413" s="104" t="s">
        <v>266</v>
      </c>
      <c r="MFX413" s="104" t="s">
        <v>266</v>
      </c>
      <c r="MFY413" s="104" t="s">
        <v>266</v>
      </c>
      <c r="MFZ413" s="104" t="s">
        <v>266</v>
      </c>
      <c r="MGA413" s="104" t="s">
        <v>266</v>
      </c>
      <c r="MGB413" s="104" t="s">
        <v>266</v>
      </c>
      <c r="MGC413" s="104" t="s">
        <v>266</v>
      </c>
      <c r="MGD413" s="104" t="s">
        <v>266</v>
      </c>
      <c r="MGE413" s="104" t="s">
        <v>266</v>
      </c>
      <c r="MGF413" s="104" t="s">
        <v>266</v>
      </c>
      <c r="MGG413" s="104" t="s">
        <v>266</v>
      </c>
      <c r="MGH413" s="104" t="s">
        <v>266</v>
      </c>
      <c r="MGI413" s="104" t="s">
        <v>266</v>
      </c>
      <c r="MGJ413" s="104" t="s">
        <v>266</v>
      </c>
      <c r="MGK413" s="104" t="s">
        <v>266</v>
      </c>
      <c r="MGL413" s="104" t="s">
        <v>266</v>
      </c>
      <c r="MGM413" s="104" t="s">
        <v>266</v>
      </c>
      <c r="MGN413" s="104" t="s">
        <v>266</v>
      </c>
      <c r="MGO413" s="104" t="s">
        <v>266</v>
      </c>
      <c r="MGP413" s="104" t="s">
        <v>266</v>
      </c>
      <c r="MGQ413" s="104" t="s">
        <v>266</v>
      </c>
      <c r="MGR413" s="104" t="s">
        <v>266</v>
      </c>
      <c r="MGS413" s="104" t="s">
        <v>266</v>
      </c>
      <c r="MGT413" s="104" t="s">
        <v>266</v>
      </c>
      <c r="MGU413" s="104" t="s">
        <v>266</v>
      </c>
      <c r="MGV413" s="104" t="s">
        <v>266</v>
      </c>
      <c r="MGW413" s="104" t="s">
        <v>266</v>
      </c>
      <c r="MGX413" s="104" t="s">
        <v>266</v>
      </c>
      <c r="MGY413" s="104" t="s">
        <v>266</v>
      </c>
      <c r="MGZ413" s="104" t="s">
        <v>266</v>
      </c>
      <c r="MHA413" s="104" t="s">
        <v>266</v>
      </c>
      <c r="MHB413" s="104" t="s">
        <v>266</v>
      </c>
      <c r="MHC413" s="104" t="s">
        <v>266</v>
      </c>
      <c r="MHD413" s="104" t="s">
        <v>266</v>
      </c>
      <c r="MHE413" s="104" t="s">
        <v>266</v>
      </c>
      <c r="MHF413" s="104" t="s">
        <v>266</v>
      </c>
      <c r="MHG413" s="104" t="s">
        <v>266</v>
      </c>
      <c r="MHH413" s="104" t="s">
        <v>266</v>
      </c>
      <c r="MHI413" s="104" t="s">
        <v>266</v>
      </c>
      <c r="MHJ413" s="104" t="s">
        <v>266</v>
      </c>
      <c r="MHK413" s="104" t="s">
        <v>266</v>
      </c>
      <c r="MHL413" s="104" t="s">
        <v>266</v>
      </c>
      <c r="MHM413" s="104" t="s">
        <v>266</v>
      </c>
      <c r="MHN413" s="104" t="s">
        <v>266</v>
      </c>
      <c r="MHO413" s="104" t="s">
        <v>266</v>
      </c>
      <c r="MHP413" s="104" t="s">
        <v>266</v>
      </c>
      <c r="MHQ413" s="104" t="s">
        <v>266</v>
      </c>
      <c r="MHR413" s="104" t="s">
        <v>266</v>
      </c>
      <c r="MHS413" s="104" t="s">
        <v>266</v>
      </c>
      <c r="MHT413" s="104" t="s">
        <v>266</v>
      </c>
      <c r="MHU413" s="104" t="s">
        <v>266</v>
      </c>
      <c r="MHV413" s="104" t="s">
        <v>266</v>
      </c>
      <c r="MHW413" s="104" t="s">
        <v>266</v>
      </c>
      <c r="MHX413" s="104" t="s">
        <v>266</v>
      </c>
      <c r="MHY413" s="104" t="s">
        <v>266</v>
      </c>
      <c r="MHZ413" s="104" t="s">
        <v>266</v>
      </c>
      <c r="MIA413" s="104" t="s">
        <v>266</v>
      </c>
      <c r="MIB413" s="104" t="s">
        <v>266</v>
      </c>
      <c r="MIC413" s="104" t="s">
        <v>266</v>
      </c>
      <c r="MID413" s="104" t="s">
        <v>266</v>
      </c>
      <c r="MIE413" s="104" t="s">
        <v>266</v>
      </c>
      <c r="MIF413" s="104" t="s">
        <v>266</v>
      </c>
      <c r="MIG413" s="104" t="s">
        <v>266</v>
      </c>
      <c r="MIH413" s="104" t="s">
        <v>266</v>
      </c>
      <c r="MII413" s="104" t="s">
        <v>266</v>
      </c>
      <c r="MIJ413" s="104" t="s">
        <v>266</v>
      </c>
      <c r="MIK413" s="104" t="s">
        <v>266</v>
      </c>
      <c r="MIL413" s="104" t="s">
        <v>266</v>
      </c>
      <c r="MIM413" s="104" t="s">
        <v>266</v>
      </c>
      <c r="MIN413" s="104" t="s">
        <v>266</v>
      </c>
      <c r="MIO413" s="104" t="s">
        <v>266</v>
      </c>
      <c r="MIP413" s="104" t="s">
        <v>266</v>
      </c>
      <c r="MIQ413" s="104" t="s">
        <v>266</v>
      </c>
      <c r="MIR413" s="104" t="s">
        <v>266</v>
      </c>
      <c r="MIS413" s="104" t="s">
        <v>266</v>
      </c>
      <c r="MIT413" s="104" t="s">
        <v>266</v>
      </c>
      <c r="MIU413" s="104" t="s">
        <v>266</v>
      </c>
      <c r="MIV413" s="104" t="s">
        <v>266</v>
      </c>
      <c r="MIW413" s="104" t="s">
        <v>266</v>
      </c>
      <c r="MIX413" s="104" t="s">
        <v>266</v>
      </c>
      <c r="MIY413" s="104" t="s">
        <v>266</v>
      </c>
      <c r="MIZ413" s="104" t="s">
        <v>266</v>
      </c>
      <c r="MJA413" s="104" t="s">
        <v>266</v>
      </c>
      <c r="MJB413" s="104" t="s">
        <v>266</v>
      </c>
      <c r="MJC413" s="104" t="s">
        <v>266</v>
      </c>
      <c r="MJD413" s="104" t="s">
        <v>266</v>
      </c>
      <c r="MJE413" s="104" t="s">
        <v>266</v>
      </c>
      <c r="MJF413" s="104" t="s">
        <v>266</v>
      </c>
      <c r="MJG413" s="104" t="s">
        <v>266</v>
      </c>
      <c r="MJH413" s="104" t="s">
        <v>266</v>
      </c>
      <c r="MJI413" s="104" t="s">
        <v>266</v>
      </c>
      <c r="MJJ413" s="104" t="s">
        <v>266</v>
      </c>
      <c r="MJK413" s="104" t="s">
        <v>266</v>
      </c>
      <c r="MJL413" s="104" t="s">
        <v>266</v>
      </c>
      <c r="MJM413" s="104" t="s">
        <v>266</v>
      </c>
      <c r="MJN413" s="104" t="s">
        <v>266</v>
      </c>
      <c r="MJO413" s="104" t="s">
        <v>266</v>
      </c>
      <c r="MJP413" s="104" t="s">
        <v>266</v>
      </c>
      <c r="MJQ413" s="104" t="s">
        <v>266</v>
      </c>
      <c r="MJR413" s="104" t="s">
        <v>266</v>
      </c>
      <c r="MJS413" s="104" t="s">
        <v>266</v>
      </c>
      <c r="MJT413" s="104" t="s">
        <v>266</v>
      </c>
      <c r="MJU413" s="104" t="s">
        <v>266</v>
      </c>
      <c r="MJV413" s="104" t="s">
        <v>266</v>
      </c>
      <c r="MJW413" s="104" t="s">
        <v>266</v>
      </c>
      <c r="MJX413" s="104" t="s">
        <v>266</v>
      </c>
      <c r="MJY413" s="104" t="s">
        <v>266</v>
      </c>
      <c r="MJZ413" s="104" t="s">
        <v>266</v>
      </c>
      <c r="MKA413" s="104" t="s">
        <v>266</v>
      </c>
      <c r="MKB413" s="104" t="s">
        <v>266</v>
      </c>
      <c r="MKC413" s="104" t="s">
        <v>266</v>
      </c>
      <c r="MKD413" s="104" t="s">
        <v>266</v>
      </c>
      <c r="MKE413" s="104" t="s">
        <v>266</v>
      </c>
      <c r="MKF413" s="104" t="s">
        <v>266</v>
      </c>
      <c r="MKG413" s="104" t="s">
        <v>266</v>
      </c>
      <c r="MKH413" s="104" t="s">
        <v>266</v>
      </c>
      <c r="MKI413" s="104" t="s">
        <v>266</v>
      </c>
      <c r="MKJ413" s="104" t="s">
        <v>266</v>
      </c>
      <c r="MKK413" s="104" t="s">
        <v>266</v>
      </c>
      <c r="MKL413" s="104" t="s">
        <v>266</v>
      </c>
      <c r="MKM413" s="104" t="s">
        <v>266</v>
      </c>
      <c r="MKN413" s="104" t="s">
        <v>266</v>
      </c>
      <c r="MKO413" s="104" t="s">
        <v>266</v>
      </c>
      <c r="MKP413" s="104" t="s">
        <v>266</v>
      </c>
      <c r="MKQ413" s="104" t="s">
        <v>266</v>
      </c>
      <c r="MKR413" s="104" t="s">
        <v>266</v>
      </c>
      <c r="MKS413" s="104" t="s">
        <v>266</v>
      </c>
      <c r="MKT413" s="104" t="s">
        <v>266</v>
      </c>
      <c r="MKU413" s="104" t="s">
        <v>266</v>
      </c>
      <c r="MKV413" s="104" t="s">
        <v>266</v>
      </c>
      <c r="MKW413" s="104" t="s">
        <v>266</v>
      </c>
      <c r="MKX413" s="104" t="s">
        <v>266</v>
      </c>
      <c r="MKY413" s="104" t="s">
        <v>266</v>
      </c>
      <c r="MKZ413" s="104" t="s">
        <v>266</v>
      </c>
      <c r="MLA413" s="104" t="s">
        <v>266</v>
      </c>
      <c r="MLB413" s="104" t="s">
        <v>266</v>
      </c>
      <c r="MLC413" s="104" t="s">
        <v>266</v>
      </c>
      <c r="MLD413" s="104" t="s">
        <v>266</v>
      </c>
      <c r="MLE413" s="104" t="s">
        <v>266</v>
      </c>
      <c r="MLF413" s="104" t="s">
        <v>266</v>
      </c>
      <c r="MLG413" s="104" t="s">
        <v>266</v>
      </c>
      <c r="MLH413" s="104" t="s">
        <v>266</v>
      </c>
      <c r="MLI413" s="104" t="s">
        <v>266</v>
      </c>
      <c r="MLJ413" s="104" t="s">
        <v>266</v>
      </c>
      <c r="MLK413" s="104" t="s">
        <v>266</v>
      </c>
      <c r="MLL413" s="104" t="s">
        <v>266</v>
      </c>
      <c r="MLM413" s="104" t="s">
        <v>266</v>
      </c>
      <c r="MLN413" s="104" t="s">
        <v>266</v>
      </c>
      <c r="MLO413" s="104" t="s">
        <v>266</v>
      </c>
      <c r="MLP413" s="104" t="s">
        <v>266</v>
      </c>
      <c r="MLQ413" s="104" t="s">
        <v>266</v>
      </c>
      <c r="MLR413" s="104" t="s">
        <v>266</v>
      </c>
      <c r="MLS413" s="104" t="s">
        <v>266</v>
      </c>
      <c r="MLT413" s="104" t="s">
        <v>266</v>
      </c>
      <c r="MLU413" s="104" t="s">
        <v>266</v>
      </c>
      <c r="MLV413" s="104" t="s">
        <v>266</v>
      </c>
      <c r="MLW413" s="104" t="s">
        <v>266</v>
      </c>
      <c r="MLX413" s="104" t="s">
        <v>266</v>
      </c>
      <c r="MLY413" s="104" t="s">
        <v>266</v>
      </c>
      <c r="MLZ413" s="104" t="s">
        <v>266</v>
      </c>
      <c r="MMA413" s="104" t="s">
        <v>266</v>
      </c>
      <c r="MMB413" s="104" t="s">
        <v>266</v>
      </c>
      <c r="MMC413" s="104" t="s">
        <v>266</v>
      </c>
      <c r="MMD413" s="104" t="s">
        <v>266</v>
      </c>
      <c r="MME413" s="104" t="s">
        <v>266</v>
      </c>
      <c r="MMF413" s="104" t="s">
        <v>266</v>
      </c>
      <c r="MMG413" s="104" t="s">
        <v>266</v>
      </c>
      <c r="MMH413" s="104" t="s">
        <v>266</v>
      </c>
      <c r="MMI413" s="104" t="s">
        <v>266</v>
      </c>
      <c r="MMJ413" s="104" t="s">
        <v>266</v>
      </c>
      <c r="MMK413" s="104" t="s">
        <v>266</v>
      </c>
      <c r="MML413" s="104" t="s">
        <v>266</v>
      </c>
      <c r="MMM413" s="104" t="s">
        <v>266</v>
      </c>
      <c r="MMN413" s="104" t="s">
        <v>266</v>
      </c>
      <c r="MMO413" s="104" t="s">
        <v>266</v>
      </c>
      <c r="MMP413" s="104" t="s">
        <v>266</v>
      </c>
      <c r="MMQ413" s="104" t="s">
        <v>266</v>
      </c>
      <c r="MMR413" s="104" t="s">
        <v>266</v>
      </c>
      <c r="MMS413" s="104" t="s">
        <v>266</v>
      </c>
      <c r="MMT413" s="104" t="s">
        <v>266</v>
      </c>
      <c r="MMU413" s="104" t="s">
        <v>266</v>
      </c>
      <c r="MMV413" s="104" t="s">
        <v>266</v>
      </c>
      <c r="MMW413" s="104" t="s">
        <v>266</v>
      </c>
      <c r="MMX413" s="104" t="s">
        <v>266</v>
      </c>
      <c r="MMY413" s="104" t="s">
        <v>266</v>
      </c>
      <c r="MMZ413" s="104" t="s">
        <v>266</v>
      </c>
      <c r="MNA413" s="104" t="s">
        <v>266</v>
      </c>
      <c r="MNB413" s="104" t="s">
        <v>266</v>
      </c>
      <c r="MNC413" s="104" t="s">
        <v>266</v>
      </c>
      <c r="MND413" s="104" t="s">
        <v>266</v>
      </c>
      <c r="MNE413" s="104" t="s">
        <v>266</v>
      </c>
      <c r="MNF413" s="104" t="s">
        <v>266</v>
      </c>
      <c r="MNG413" s="104" t="s">
        <v>266</v>
      </c>
      <c r="MNH413" s="104" t="s">
        <v>266</v>
      </c>
      <c r="MNI413" s="104" t="s">
        <v>266</v>
      </c>
      <c r="MNJ413" s="104" t="s">
        <v>266</v>
      </c>
      <c r="MNK413" s="104" t="s">
        <v>266</v>
      </c>
      <c r="MNL413" s="104" t="s">
        <v>266</v>
      </c>
      <c r="MNM413" s="104" t="s">
        <v>266</v>
      </c>
      <c r="MNN413" s="104" t="s">
        <v>266</v>
      </c>
      <c r="MNO413" s="104" t="s">
        <v>266</v>
      </c>
      <c r="MNP413" s="104" t="s">
        <v>266</v>
      </c>
      <c r="MNQ413" s="104" t="s">
        <v>266</v>
      </c>
      <c r="MNR413" s="104" t="s">
        <v>266</v>
      </c>
      <c r="MNS413" s="104" t="s">
        <v>266</v>
      </c>
      <c r="MNT413" s="104" t="s">
        <v>266</v>
      </c>
      <c r="MNU413" s="104" t="s">
        <v>266</v>
      </c>
      <c r="MNV413" s="104" t="s">
        <v>266</v>
      </c>
      <c r="MNW413" s="104" t="s">
        <v>266</v>
      </c>
      <c r="MNX413" s="104" t="s">
        <v>266</v>
      </c>
      <c r="MNY413" s="104" t="s">
        <v>266</v>
      </c>
      <c r="MNZ413" s="104" t="s">
        <v>266</v>
      </c>
      <c r="MOA413" s="104" t="s">
        <v>266</v>
      </c>
      <c r="MOB413" s="104" t="s">
        <v>266</v>
      </c>
      <c r="MOC413" s="104" t="s">
        <v>266</v>
      </c>
      <c r="MOD413" s="104" t="s">
        <v>266</v>
      </c>
      <c r="MOE413" s="104" t="s">
        <v>266</v>
      </c>
      <c r="MOF413" s="104" t="s">
        <v>266</v>
      </c>
      <c r="MOG413" s="104" t="s">
        <v>266</v>
      </c>
      <c r="MOH413" s="104" t="s">
        <v>266</v>
      </c>
      <c r="MOI413" s="104" t="s">
        <v>266</v>
      </c>
      <c r="MOJ413" s="104" t="s">
        <v>266</v>
      </c>
      <c r="MOK413" s="104" t="s">
        <v>266</v>
      </c>
      <c r="MOL413" s="104" t="s">
        <v>266</v>
      </c>
      <c r="MOM413" s="104" t="s">
        <v>266</v>
      </c>
      <c r="MON413" s="104" t="s">
        <v>266</v>
      </c>
      <c r="MOO413" s="104" t="s">
        <v>266</v>
      </c>
      <c r="MOP413" s="104" t="s">
        <v>266</v>
      </c>
      <c r="MOQ413" s="104" t="s">
        <v>266</v>
      </c>
      <c r="MOR413" s="104" t="s">
        <v>266</v>
      </c>
      <c r="MOS413" s="104" t="s">
        <v>266</v>
      </c>
      <c r="MOT413" s="104" t="s">
        <v>266</v>
      </c>
      <c r="MOU413" s="104" t="s">
        <v>266</v>
      </c>
      <c r="MOV413" s="104" t="s">
        <v>266</v>
      </c>
      <c r="MOW413" s="104" t="s">
        <v>266</v>
      </c>
      <c r="MOX413" s="104" t="s">
        <v>266</v>
      </c>
      <c r="MOY413" s="104" t="s">
        <v>266</v>
      </c>
      <c r="MOZ413" s="104" t="s">
        <v>266</v>
      </c>
      <c r="MPA413" s="104" t="s">
        <v>266</v>
      </c>
      <c r="MPB413" s="104" t="s">
        <v>266</v>
      </c>
      <c r="MPC413" s="104" t="s">
        <v>266</v>
      </c>
      <c r="MPD413" s="104" t="s">
        <v>266</v>
      </c>
      <c r="MPE413" s="104" t="s">
        <v>266</v>
      </c>
      <c r="MPF413" s="104" t="s">
        <v>266</v>
      </c>
      <c r="MPG413" s="104" t="s">
        <v>266</v>
      </c>
      <c r="MPH413" s="104" t="s">
        <v>266</v>
      </c>
      <c r="MPI413" s="104" t="s">
        <v>266</v>
      </c>
      <c r="MPJ413" s="104" t="s">
        <v>266</v>
      </c>
      <c r="MPK413" s="104" t="s">
        <v>266</v>
      </c>
      <c r="MPL413" s="104" t="s">
        <v>266</v>
      </c>
      <c r="MPM413" s="104" t="s">
        <v>266</v>
      </c>
      <c r="MPN413" s="104" t="s">
        <v>266</v>
      </c>
      <c r="MPO413" s="104" t="s">
        <v>266</v>
      </c>
      <c r="MPP413" s="104" t="s">
        <v>266</v>
      </c>
      <c r="MPQ413" s="104" t="s">
        <v>266</v>
      </c>
      <c r="MPR413" s="104" t="s">
        <v>266</v>
      </c>
      <c r="MPS413" s="104" t="s">
        <v>266</v>
      </c>
      <c r="MPT413" s="104" t="s">
        <v>266</v>
      </c>
      <c r="MPU413" s="104" t="s">
        <v>266</v>
      </c>
      <c r="MPV413" s="104" t="s">
        <v>266</v>
      </c>
      <c r="MPW413" s="104" t="s">
        <v>266</v>
      </c>
      <c r="MPX413" s="104" t="s">
        <v>266</v>
      </c>
      <c r="MPY413" s="104" t="s">
        <v>266</v>
      </c>
      <c r="MPZ413" s="104" t="s">
        <v>266</v>
      </c>
      <c r="MQA413" s="104" t="s">
        <v>266</v>
      </c>
      <c r="MQB413" s="104" t="s">
        <v>266</v>
      </c>
      <c r="MQC413" s="104" t="s">
        <v>266</v>
      </c>
      <c r="MQD413" s="104" t="s">
        <v>266</v>
      </c>
      <c r="MQE413" s="104" t="s">
        <v>266</v>
      </c>
      <c r="MQF413" s="104" t="s">
        <v>266</v>
      </c>
      <c r="MQG413" s="104" t="s">
        <v>266</v>
      </c>
      <c r="MQH413" s="104" t="s">
        <v>266</v>
      </c>
      <c r="MQI413" s="104" t="s">
        <v>266</v>
      </c>
      <c r="MQJ413" s="104" t="s">
        <v>266</v>
      </c>
      <c r="MQK413" s="104" t="s">
        <v>266</v>
      </c>
      <c r="MQL413" s="104" t="s">
        <v>266</v>
      </c>
      <c r="MQM413" s="104" t="s">
        <v>266</v>
      </c>
      <c r="MQN413" s="104" t="s">
        <v>266</v>
      </c>
      <c r="MQO413" s="104" t="s">
        <v>266</v>
      </c>
      <c r="MQP413" s="104" t="s">
        <v>266</v>
      </c>
      <c r="MQQ413" s="104" t="s">
        <v>266</v>
      </c>
      <c r="MQR413" s="104" t="s">
        <v>266</v>
      </c>
      <c r="MQS413" s="104" t="s">
        <v>266</v>
      </c>
      <c r="MQT413" s="104" t="s">
        <v>266</v>
      </c>
      <c r="MQU413" s="104" t="s">
        <v>266</v>
      </c>
      <c r="MQV413" s="104" t="s">
        <v>266</v>
      </c>
      <c r="MQW413" s="104" t="s">
        <v>266</v>
      </c>
      <c r="MQX413" s="104" t="s">
        <v>266</v>
      </c>
      <c r="MQY413" s="104" t="s">
        <v>266</v>
      </c>
      <c r="MQZ413" s="104" t="s">
        <v>266</v>
      </c>
      <c r="MRA413" s="104" t="s">
        <v>266</v>
      </c>
      <c r="MRB413" s="104" t="s">
        <v>266</v>
      </c>
      <c r="MRC413" s="104" t="s">
        <v>266</v>
      </c>
      <c r="MRD413" s="104" t="s">
        <v>266</v>
      </c>
      <c r="MRE413" s="104" t="s">
        <v>266</v>
      </c>
      <c r="MRF413" s="104" t="s">
        <v>266</v>
      </c>
      <c r="MRG413" s="104" t="s">
        <v>266</v>
      </c>
      <c r="MRH413" s="104" t="s">
        <v>266</v>
      </c>
      <c r="MRI413" s="104" t="s">
        <v>266</v>
      </c>
      <c r="MRJ413" s="104" t="s">
        <v>266</v>
      </c>
      <c r="MRK413" s="104" t="s">
        <v>266</v>
      </c>
      <c r="MRL413" s="104" t="s">
        <v>266</v>
      </c>
      <c r="MRM413" s="104" t="s">
        <v>266</v>
      </c>
      <c r="MRN413" s="104" t="s">
        <v>266</v>
      </c>
      <c r="MRO413" s="104" t="s">
        <v>266</v>
      </c>
      <c r="MRP413" s="104" t="s">
        <v>266</v>
      </c>
      <c r="MRQ413" s="104" t="s">
        <v>266</v>
      </c>
      <c r="MRR413" s="104" t="s">
        <v>266</v>
      </c>
      <c r="MRS413" s="104" t="s">
        <v>266</v>
      </c>
      <c r="MRT413" s="104" t="s">
        <v>266</v>
      </c>
      <c r="MRU413" s="104" t="s">
        <v>266</v>
      </c>
      <c r="MRV413" s="104" t="s">
        <v>266</v>
      </c>
      <c r="MRW413" s="104" t="s">
        <v>266</v>
      </c>
      <c r="MRX413" s="104" t="s">
        <v>266</v>
      </c>
      <c r="MRY413" s="104" t="s">
        <v>266</v>
      </c>
      <c r="MRZ413" s="104" t="s">
        <v>266</v>
      </c>
      <c r="MSA413" s="104" t="s">
        <v>266</v>
      </c>
      <c r="MSB413" s="104" t="s">
        <v>266</v>
      </c>
      <c r="MSC413" s="104" t="s">
        <v>266</v>
      </c>
      <c r="MSD413" s="104" t="s">
        <v>266</v>
      </c>
      <c r="MSE413" s="104" t="s">
        <v>266</v>
      </c>
      <c r="MSF413" s="104" t="s">
        <v>266</v>
      </c>
      <c r="MSG413" s="104" t="s">
        <v>266</v>
      </c>
      <c r="MSH413" s="104" t="s">
        <v>266</v>
      </c>
      <c r="MSI413" s="104" t="s">
        <v>266</v>
      </c>
      <c r="MSJ413" s="104" t="s">
        <v>266</v>
      </c>
      <c r="MSK413" s="104" t="s">
        <v>266</v>
      </c>
      <c r="MSL413" s="104" t="s">
        <v>266</v>
      </c>
      <c r="MSM413" s="104" t="s">
        <v>266</v>
      </c>
      <c r="MSN413" s="104" t="s">
        <v>266</v>
      </c>
      <c r="MSO413" s="104" t="s">
        <v>266</v>
      </c>
      <c r="MSP413" s="104" t="s">
        <v>266</v>
      </c>
      <c r="MSQ413" s="104" t="s">
        <v>266</v>
      </c>
      <c r="MSR413" s="104" t="s">
        <v>266</v>
      </c>
      <c r="MSS413" s="104" t="s">
        <v>266</v>
      </c>
      <c r="MST413" s="104" t="s">
        <v>266</v>
      </c>
      <c r="MSU413" s="104" t="s">
        <v>266</v>
      </c>
      <c r="MSV413" s="104" t="s">
        <v>266</v>
      </c>
      <c r="MSW413" s="104" t="s">
        <v>266</v>
      </c>
      <c r="MSX413" s="104" t="s">
        <v>266</v>
      </c>
      <c r="MSY413" s="104" t="s">
        <v>266</v>
      </c>
      <c r="MSZ413" s="104" t="s">
        <v>266</v>
      </c>
      <c r="MTA413" s="104" t="s">
        <v>266</v>
      </c>
      <c r="MTB413" s="104" t="s">
        <v>266</v>
      </c>
      <c r="MTC413" s="104" t="s">
        <v>266</v>
      </c>
      <c r="MTD413" s="104" t="s">
        <v>266</v>
      </c>
      <c r="MTE413" s="104" t="s">
        <v>266</v>
      </c>
      <c r="MTF413" s="104" t="s">
        <v>266</v>
      </c>
      <c r="MTG413" s="104" t="s">
        <v>266</v>
      </c>
      <c r="MTH413" s="104" t="s">
        <v>266</v>
      </c>
      <c r="MTI413" s="104" t="s">
        <v>266</v>
      </c>
      <c r="MTJ413" s="104" t="s">
        <v>266</v>
      </c>
      <c r="MTK413" s="104" t="s">
        <v>266</v>
      </c>
      <c r="MTL413" s="104" t="s">
        <v>266</v>
      </c>
      <c r="MTM413" s="104" t="s">
        <v>266</v>
      </c>
      <c r="MTN413" s="104" t="s">
        <v>266</v>
      </c>
      <c r="MTO413" s="104" t="s">
        <v>266</v>
      </c>
      <c r="MTP413" s="104" t="s">
        <v>266</v>
      </c>
      <c r="MTQ413" s="104" t="s">
        <v>266</v>
      </c>
      <c r="MTR413" s="104" t="s">
        <v>266</v>
      </c>
      <c r="MTS413" s="104" t="s">
        <v>266</v>
      </c>
      <c r="MTT413" s="104" t="s">
        <v>266</v>
      </c>
      <c r="MTU413" s="104" t="s">
        <v>266</v>
      </c>
      <c r="MTV413" s="104" t="s">
        <v>266</v>
      </c>
      <c r="MTW413" s="104" t="s">
        <v>266</v>
      </c>
      <c r="MTX413" s="104" t="s">
        <v>266</v>
      </c>
      <c r="MTY413" s="104" t="s">
        <v>266</v>
      </c>
      <c r="MTZ413" s="104" t="s">
        <v>266</v>
      </c>
      <c r="MUA413" s="104" t="s">
        <v>266</v>
      </c>
      <c r="MUB413" s="104" t="s">
        <v>266</v>
      </c>
      <c r="MUC413" s="104" t="s">
        <v>266</v>
      </c>
      <c r="MUD413" s="104" t="s">
        <v>266</v>
      </c>
      <c r="MUE413" s="104" t="s">
        <v>266</v>
      </c>
      <c r="MUF413" s="104" t="s">
        <v>266</v>
      </c>
      <c r="MUG413" s="104" t="s">
        <v>266</v>
      </c>
      <c r="MUH413" s="104" t="s">
        <v>266</v>
      </c>
      <c r="MUI413" s="104" t="s">
        <v>266</v>
      </c>
      <c r="MUJ413" s="104" t="s">
        <v>266</v>
      </c>
      <c r="MUK413" s="104" t="s">
        <v>266</v>
      </c>
      <c r="MUL413" s="104" t="s">
        <v>266</v>
      </c>
      <c r="MUM413" s="104" t="s">
        <v>266</v>
      </c>
      <c r="MUN413" s="104" t="s">
        <v>266</v>
      </c>
      <c r="MUO413" s="104" t="s">
        <v>266</v>
      </c>
      <c r="MUP413" s="104" t="s">
        <v>266</v>
      </c>
      <c r="MUQ413" s="104" t="s">
        <v>266</v>
      </c>
      <c r="MUR413" s="104" t="s">
        <v>266</v>
      </c>
      <c r="MUS413" s="104" t="s">
        <v>266</v>
      </c>
      <c r="MUT413" s="104" t="s">
        <v>266</v>
      </c>
      <c r="MUU413" s="104" t="s">
        <v>266</v>
      </c>
      <c r="MUV413" s="104" t="s">
        <v>266</v>
      </c>
      <c r="MUW413" s="104" t="s">
        <v>266</v>
      </c>
      <c r="MUX413" s="104" t="s">
        <v>266</v>
      </c>
      <c r="MUY413" s="104" t="s">
        <v>266</v>
      </c>
      <c r="MUZ413" s="104" t="s">
        <v>266</v>
      </c>
      <c r="MVA413" s="104" t="s">
        <v>266</v>
      </c>
      <c r="MVB413" s="104" t="s">
        <v>266</v>
      </c>
      <c r="MVC413" s="104" t="s">
        <v>266</v>
      </c>
      <c r="MVD413" s="104" t="s">
        <v>266</v>
      </c>
      <c r="MVE413" s="104" t="s">
        <v>266</v>
      </c>
      <c r="MVF413" s="104" t="s">
        <v>266</v>
      </c>
      <c r="MVG413" s="104" t="s">
        <v>266</v>
      </c>
      <c r="MVH413" s="104" t="s">
        <v>266</v>
      </c>
      <c r="MVI413" s="104" t="s">
        <v>266</v>
      </c>
      <c r="MVJ413" s="104" t="s">
        <v>266</v>
      </c>
      <c r="MVK413" s="104" t="s">
        <v>266</v>
      </c>
      <c r="MVL413" s="104" t="s">
        <v>266</v>
      </c>
      <c r="MVM413" s="104" t="s">
        <v>266</v>
      </c>
      <c r="MVN413" s="104" t="s">
        <v>266</v>
      </c>
      <c r="MVO413" s="104" t="s">
        <v>266</v>
      </c>
      <c r="MVP413" s="104" t="s">
        <v>266</v>
      </c>
      <c r="MVQ413" s="104" t="s">
        <v>266</v>
      </c>
      <c r="MVR413" s="104" t="s">
        <v>266</v>
      </c>
      <c r="MVS413" s="104" t="s">
        <v>266</v>
      </c>
      <c r="MVT413" s="104" t="s">
        <v>266</v>
      </c>
      <c r="MVU413" s="104" t="s">
        <v>266</v>
      </c>
      <c r="MVV413" s="104" t="s">
        <v>266</v>
      </c>
      <c r="MVW413" s="104" t="s">
        <v>266</v>
      </c>
      <c r="MVX413" s="104" t="s">
        <v>266</v>
      </c>
      <c r="MVY413" s="104" t="s">
        <v>266</v>
      </c>
      <c r="MVZ413" s="104" t="s">
        <v>266</v>
      </c>
      <c r="MWA413" s="104" t="s">
        <v>266</v>
      </c>
      <c r="MWB413" s="104" t="s">
        <v>266</v>
      </c>
      <c r="MWC413" s="104" t="s">
        <v>266</v>
      </c>
      <c r="MWD413" s="104" t="s">
        <v>266</v>
      </c>
      <c r="MWE413" s="104" t="s">
        <v>266</v>
      </c>
      <c r="MWF413" s="104" t="s">
        <v>266</v>
      </c>
      <c r="MWG413" s="104" t="s">
        <v>266</v>
      </c>
      <c r="MWH413" s="104" t="s">
        <v>266</v>
      </c>
      <c r="MWI413" s="104" t="s">
        <v>266</v>
      </c>
      <c r="MWJ413" s="104" t="s">
        <v>266</v>
      </c>
      <c r="MWK413" s="104" t="s">
        <v>266</v>
      </c>
      <c r="MWL413" s="104" t="s">
        <v>266</v>
      </c>
      <c r="MWM413" s="104" t="s">
        <v>266</v>
      </c>
      <c r="MWN413" s="104" t="s">
        <v>266</v>
      </c>
      <c r="MWO413" s="104" t="s">
        <v>266</v>
      </c>
      <c r="MWP413" s="104" t="s">
        <v>266</v>
      </c>
      <c r="MWQ413" s="104" t="s">
        <v>266</v>
      </c>
      <c r="MWR413" s="104" t="s">
        <v>266</v>
      </c>
      <c r="MWS413" s="104" t="s">
        <v>266</v>
      </c>
      <c r="MWT413" s="104" t="s">
        <v>266</v>
      </c>
      <c r="MWU413" s="104" t="s">
        <v>266</v>
      </c>
      <c r="MWV413" s="104" t="s">
        <v>266</v>
      </c>
      <c r="MWW413" s="104" t="s">
        <v>266</v>
      </c>
      <c r="MWX413" s="104" t="s">
        <v>266</v>
      </c>
      <c r="MWY413" s="104" t="s">
        <v>266</v>
      </c>
      <c r="MWZ413" s="104" t="s">
        <v>266</v>
      </c>
      <c r="MXA413" s="104" t="s">
        <v>266</v>
      </c>
      <c r="MXB413" s="104" t="s">
        <v>266</v>
      </c>
      <c r="MXC413" s="104" t="s">
        <v>266</v>
      </c>
      <c r="MXD413" s="104" t="s">
        <v>266</v>
      </c>
      <c r="MXE413" s="104" t="s">
        <v>266</v>
      </c>
      <c r="MXF413" s="104" t="s">
        <v>266</v>
      </c>
      <c r="MXG413" s="104" t="s">
        <v>266</v>
      </c>
      <c r="MXH413" s="104" t="s">
        <v>266</v>
      </c>
      <c r="MXI413" s="104" t="s">
        <v>266</v>
      </c>
      <c r="MXJ413" s="104" t="s">
        <v>266</v>
      </c>
      <c r="MXK413" s="104" t="s">
        <v>266</v>
      </c>
      <c r="MXL413" s="104" t="s">
        <v>266</v>
      </c>
      <c r="MXM413" s="104" t="s">
        <v>266</v>
      </c>
      <c r="MXN413" s="104" t="s">
        <v>266</v>
      </c>
      <c r="MXO413" s="104" t="s">
        <v>266</v>
      </c>
      <c r="MXP413" s="104" t="s">
        <v>266</v>
      </c>
      <c r="MXQ413" s="104" t="s">
        <v>266</v>
      </c>
      <c r="MXR413" s="104" t="s">
        <v>266</v>
      </c>
      <c r="MXS413" s="104" t="s">
        <v>266</v>
      </c>
      <c r="MXT413" s="104" t="s">
        <v>266</v>
      </c>
      <c r="MXU413" s="104" t="s">
        <v>266</v>
      </c>
      <c r="MXV413" s="104" t="s">
        <v>266</v>
      </c>
      <c r="MXW413" s="104" t="s">
        <v>266</v>
      </c>
      <c r="MXX413" s="104" t="s">
        <v>266</v>
      </c>
      <c r="MXY413" s="104" t="s">
        <v>266</v>
      </c>
      <c r="MXZ413" s="104" t="s">
        <v>266</v>
      </c>
      <c r="MYA413" s="104" t="s">
        <v>266</v>
      </c>
      <c r="MYB413" s="104" t="s">
        <v>266</v>
      </c>
      <c r="MYC413" s="104" t="s">
        <v>266</v>
      </c>
      <c r="MYD413" s="104" t="s">
        <v>266</v>
      </c>
      <c r="MYE413" s="104" t="s">
        <v>266</v>
      </c>
      <c r="MYF413" s="104" t="s">
        <v>266</v>
      </c>
      <c r="MYG413" s="104" t="s">
        <v>266</v>
      </c>
      <c r="MYH413" s="104" t="s">
        <v>266</v>
      </c>
      <c r="MYI413" s="104" t="s">
        <v>266</v>
      </c>
      <c r="MYJ413" s="104" t="s">
        <v>266</v>
      </c>
      <c r="MYK413" s="104" t="s">
        <v>266</v>
      </c>
      <c r="MYL413" s="104" t="s">
        <v>266</v>
      </c>
      <c r="MYM413" s="104" t="s">
        <v>266</v>
      </c>
      <c r="MYN413" s="104" t="s">
        <v>266</v>
      </c>
      <c r="MYO413" s="104" t="s">
        <v>266</v>
      </c>
      <c r="MYP413" s="104" t="s">
        <v>266</v>
      </c>
      <c r="MYQ413" s="104" t="s">
        <v>266</v>
      </c>
      <c r="MYR413" s="104" t="s">
        <v>266</v>
      </c>
      <c r="MYS413" s="104" t="s">
        <v>266</v>
      </c>
      <c r="MYT413" s="104" t="s">
        <v>266</v>
      </c>
      <c r="MYU413" s="104" t="s">
        <v>266</v>
      </c>
      <c r="MYV413" s="104" t="s">
        <v>266</v>
      </c>
      <c r="MYW413" s="104" t="s">
        <v>266</v>
      </c>
      <c r="MYX413" s="104" t="s">
        <v>266</v>
      </c>
      <c r="MYY413" s="104" t="s">
        <v>266</v>
      </c>
      <c r="MYZ413" s="104" t="s">
        <v>266</v>
      </c>
      <c r="MZA413" s="104" t="s">
        <v>266</v>
      </c>
      <c r="MZB413" s="104" t="s">
        <v>266</v>
      </c>
      <c r="MZC413" s="104" t="s">
        <v>266</v>
      </c>
      <c r="MZD413" s="104" t="s">
        <v>266</v>
      </c>
      <c r="MZE413" s="104" t="s">
        <v>266</v>
      </c>
      <c r="MZF413" s="104" t="s">
        <v>266</v>
      </c>
      <c r="MZG413" s="104" t="s">
        <v>266</v>
      </c>
      <c r="MZH413" s="104" t="s">
        <v>266</v>
      </c>
      <c r="MZI413" s="104" t="s">
        <v>266</v>
      </c>
      <c r="MZJ413" s="104" t="s">
        <v>266</v>
      </c>
      <c r="MZK413" s="104" t="s">
        <v>266</v>
      </c>
      <c r="MZL413" s="104" t="s">
        <v>266</v>
      </c>
      <c r="MZM413" s="104" t="s">
        <v>266</v>
      </c>
      <c r="MZN413" s="104" t="s">
        <v>266</v>
      </c>
      <c r="MZO413" s="104" t="s">
        <v>266</v>
      </c>
      <c r="MZP413" s="104" t="s">
        <v>266</v>
      </c>
      <c r="MZQ413" s="104" t="s">
        <v>266</v>
      </c>
      <c r="MZR413" s="104" t="s">
        <v>266</v>
      </c>
      <c r="MZS413" s="104" t="s">
        <v>266</v>
      </c>
      <c r="MZT413" s="104" t="s">
        <v>266</v>
      </c>
      <c r="MZU413" s="104" t="s">
        <v>266</v>
      </c>
      <c r="MZV413" s="104" t="s">
        <v>266</v>
      </c>
      <c r="MZW413" s="104" t="s">
        <v>266</v>
      </c>
      <c r="MZX413" s="104" t="s">
        <v>266</v>
      </c>
      <c r="MZY413" s="104" t="s">
        <v>266</v>
      </c>
      <c r="MZZ413" s="104" t="s">
        <v>266</v>
      </c>
      <c r="NAA413" s="104" t="s">
        <v>266</v>
      </c>
      <c r="NAB413" s="104" t="s">
        <v>266</v>
      </c>
      <c r="NAC413" s="104" t="s">
        <v>266</v>
      </c>
      <c r="NAD413" s="104" t="s">
        <v>266</v>
      </c>
      <c r="NAE413" s="104" t="s">
        <v>266</v>
      </c>
      <c r="NAF413" s="104" t="s">
        <v>266</v>
      </c>
      <c r="NAG413" s="104" t="s">
        <v>266</v>
      </c>
      <c r="NAH413" s="104" t="s">
        <v>266</v>
      </c>
      <c r="NAI413" s="104" t="s">
        <v>266</v>
      </c>
      <c r="NAJ413" s="104" t="s">
        <v>266</v>
      </c>
      <c r="NAK413" s="104" t="s">
        <v>266</v>
      </c>
      <c r="NAL413" s="104" t="s">
        <v>266</v>
      </c>
      <c r="NAM413" s="104" t="s">
        <v>266</v>
      </c>
      <c r="NAN413" s="104" t="s">
        <v>266</v>
      </c>
      <c r="NAO413" s="104" t="s">
        <v>266</v>
      </c>
      <c r="NAP413" s="104" t="s">
        <v>266</v>
      </c>
      <c r="NAQ413" s="104" t="s">
        <v>266</v>
      </c>
      <c r="NAR413" s="104" t="s">
        <v>266</v>
      </c>
      <c r="NAS413" s="104" t="s">
        <v>266</v>
      </c>
      <c r="NAT413" s="104" t="s">
        <v>266</v>
      </c>
      <c r="NAU413" s="104" t="s">
        <v>266</v>
      </c>
      <c r="NAV413" s="104" t="s">
        <v>266</v>
      </c>
      <c r="NAW413" s="104" t="s">
        <v>266</v>
      </c>
      <c r="NAX413" s="104" t="s">
        <v>266</v>
      </c>
      <c r="NAY413" s="104" t="s">
        <v>266</v>
      </c>
      <c r="NAZ413" s="104" t="s">
        <v>266</v>
      </c>
      <c r="NBA413" s="104" t="s">
        <v>266</v>
      </c>
      <c r="NBB413" s="104" t="s">
        <v>266</v>
      </c>
      <c r="NBC413" s="104" t="s">
        <v>266</v>
      </c>
      <c r="NBD413" s="104" t="s">
        <v>266</v>
      </c>
      <c r="NBE413" s="104" t="s">
        <v>266</v>
      </c>
      <c r="NBF413" s="104" t="s">
        <v>266</v>
      </c>
      <c r="NBG413" s="104" t="s">
        <v>266</v>
      </c>
      <c r="NBH413" s="104" t="s">
        <v>266</v>
      </c>
      <c r="NBI413" s="104" t="s">
        <v>266</v>
      </c>
      <c r="NBJ413" s="104" t="s">
        <v>266</v>
      </c>
      <c r="NBK413" s="104" t="s">
        <v>266</v>
      </c>
      <c r="NBL413" s="104" t="s">
        <v>266</v>
      </c>
      <c r="NBM413" s="104" t="s">
        <v>266</v>
      </c>
      <c r="NBN413" s="104" t="s">
        <v>266</v>
      </c>
      <c r="NBO413" s="104" t="s">
        <v>266</v>
      </c>
      <c r="NBP413" s="104" t="s">
        <v>266</v>
      </c>
      <c r="NBQ413" s="104" t="s">
        <v>266</v>
      </c>
      <c r="NBR413" s="104" t="s">
        <v>266</v>
      </c>
      <c r="NBS413" s="104" t="s">
        <v>266</v>
      </c>
      <c r="NBT413" s="104" t="s">
        <v>266</v>
      </c>
      <c r="NBU413" s="104" t="s">
        <v>266</v>
      </c>
      <c r="NBV413" s="104" t="s">
        <v>266</v>
      </c>
      <c r="NBW413" s="104" t="s">
        <v>266</v>
      </c>
      <c r="NBX413" s="104" t="s">
        <v>266</v>
      </c>
      <c r="NBY413" s="104" t="s">
        <v>266</v>
      </c>
      <c r="NBZ413" s="104" t="s">
        <v>266</v>
      </c>
      <c r="NCA413" s="104" t="s">
        <v>266</v>
      </c>
      <c r="NCB413" s="104" t="s">
        <v>266</v>
      </c>
      <c r="NCC413" s="104" t="s">
        <v>266</v>
      </c>
      <c r="NCD413" s="104" t="s">
        <v>266</v>
      </c>
      <c r="NCE413" s="104" t="s">
        <v>266</v>
      </c>
      <c r="NCF413" s="104" t="s">
        <v>266</v>
      </c>
      <c r="NCG413" s="104" t="s">
        <v>266</v>
      </c>
      <c r="NCH413" s="104" t="s">
        <v>266</v>
      </c>
      <c r="NCI413" s="104" t="s">
        <v>266</v>
      </c>
      <c r="NCJ413" s="104" t="s">
        <v>266</v>
      </c>
      <c r="NCK413" s="104" t="s">
        <v>266</v>
      </c>
      <c r="NCL413" s="104" t="s">
        <v>266</v>
      </c>
      <c r="NCM413" s="104" t="s">
        <v>266</v>
      </c>
      <c r="NCN413" s="104" t="s">
        <v>266</v>
      </c>
      <c r="NCO413" s="104" t="s">
        <v>266</v>
      </c>
      <c r="NCP413" s="104" t="s">
        <v>266</v>
      </c>
      <c r="NCQ413" s="104" t="s">
        <v>266</v>
      </c>
      <c r="NCR413" s="104" t="s">
        <v>266</v>
      </c>
      <c r="NCS413" s="104" t="s">
        <v>266</v>
      </c>
      <c r="NCT413" s="104" t="s">
        <v>266</v>
      </c>
      <c r="NCU413" s="104" t="s">
        <v>266</v>
      </c>
      <c r="NCV413" s="104" t="s">
        <v>266</v>
      </c>
      <c r="NCW413" s="104" t="s">
        <v>266</v>
      </c>
      <c r="NCX413" s="104" t="s">
        <v>266</v>
      </c>
      <c r="NCY413" s="104" t="s">
        <v>266</v>
      </c>
      <c r="NCZ413" s="104" t="s">
        <v>266</v>
      </c>
      <c r="NDA413" s="104" t="s">
        <v>266</v>
      </c>
      <c r="NDB413" s="104" t="s">
        <v>266</v>
      </c>
      <c r="NDC413" s="104" t="s">
        <v>266</v>
      </c>
      <c r="NDD413" s="104" t="s">
        <v>266</v>
      </c>
      <c r="NDE413" s="104" t="s">
        <v>266</v>
      </c>
      <c r="NDF413" s="104" t="s">
        <v>266</v>
      </c>
      <c r="NDG413" s="104" t="s">
        <v>266</v>
      </c>
      <c r="NDH413" s="104" t="s">
        <v>266</v>
      </c>
      <c r="NDI413" s="104" t="s">
        <v>266</v>
      </c>
      <c r="NDJ413" s="104" t="s">
        <v>266</v>
      </c>
      <c r="NDK413" s="104" t="s">
        <v>266</v>
      </c>
      <c r="NDL413" s="104" t="s">
        <v>266</v>
      </c>
      <c r="NDM413" s="104" t="s">
        <v>266</v>
      </c>
      <c r="NDN413" s="104" t="s">
        <v>266</v>
      </c>
      <c r="NDO413" s="104" t="s">
        <v>266</v>
      </c>
      <c r="NDP413" s="104" t="s">
        <v>266</v>
      </c>
      <c r="NDQ413" s="104" t="s">
        <v>266</v>
      </c>
      <c r="NDR413" s="104" t="s">
        <v>266</v>
      </c>
      <c r="NDS413" s="104" t="s">
        <v>266</v>
      </c>
      <c r="NDT413" s="104" t="s">
        <v>266</v>
      </c>
      <c r="NDU413" s="104" t="s">
        <v>266</v>
      </c>
      <c r="NDV413" s="104" t="s">
        <v>266</v>
      </c>
      <c r="NDW413" s="104" t="s">
        <v>266</v>
      </c>
      <c r="NDX413" s="104" t="s">
        <v>266</v>
      </c>
      <c r="NDY413" s="104" t="s">
        <v>266</v>
      </c>
      <c r="NDZ413" s="104" t="s">
        <v>266</v>
      </c>
      <c r="NEA413" s="104" t="s">
        <v>266</v>
      </c>
      <c r="NEB413" s="104" t="s">
        <v>266</v>
      </c>
      <c r="NEC413" s="104" t="s">
        <v>266</v>
      </c>
      <c r="NED413" s="104" t="s">
        <v>266</v>
      </c>
      <c r="NEE413" s="104" t="s">
        <v>266</v>
      </c>
      <c r="NEF413" s="104" t="s">
        <v>266</v>
      </c>
      <c r="NEG413" s="104" t="s">
        <v>266</v>
      </c>
      <c r="NEH413" s="104" t="s">
        <v>266</v>
      </c>
      <c r="NEI413" s="104" t="s">
        <v>266</v>
      </c>
      <c r="NEJ413" s="104" t="s">
        <v>266</v>
      </c>
      <c r="NEK413" s="104" t="s">
        <v>266</v>
      </c>
      <c r="NEL413" s="104" t="s">
        <v>266</v>
      </c>
      <c r="NEM413" s="104" t="s">
        <v>266</v>
      </c>
      <c r="NEN413" s="104" t="s">
        <v>266</v>
      </c>
      <c r="NEO413" s="104" t="s">
        <v>266</v>
      </c>
      <c r="NEP413" s="104" t="s">
        <v>266</v>
      </c>
      <c r="NEQ413" s="104" t="s">
        <v>266</v>
      </c>
      <c r="NER413" s="104" t="s">
        <v>266</v>
      </c>
      <c r="NES413" s="104" t="s">
        <v>266</v>
      </c>
      <c r="NET413" s="104" t="s">
        <v>266</v>
      </c>
      <c r="NEU413" s="104" t="s">
        <v>266</v>
      </c>
      <c r="NEV413" s="104" t="s">
        <v>266</v>
      </c>
      <c r="NEW413" s="104" t="s">
        <v>266</v>
      </c>
      <c r="NEX413" s="104" t="s">
        <v>266</v>
      </c>
      <c r="NEY413" s="104" t="s">
        <v>266</v>
      </c>
      <c r="NEZ413" s="104" t="s">
        <v>266</v>
      </c>
      <c r="NFA413" s="104" t="s">
        <v>266</v>
      </c>
      <c r="NFB413" s="104" t="s">
        <v>266</v>
      </c>
      <c r="NFC413" s="104" t="s">
        <v>266</v>
      </c>
      <c r="NFD413" s="104" t="s">
        <v>266</v>
      </c>
      <c r="NFE413" s="104" t="s">
        <v>266</v>
      </c>
      <c r="NFF413" s="104" t="s">
        <v>266</v>
      </c>
      <c r="NFG413" s="104" t="s">
        <v>266</v>
      </c>
      <c r="NFH413" s="104" t="s">
        <v>266</v>
      </c>
      <c r="NFI413" s="104" t="s">
        <v>266</v>
      </c>
      <c r="NFJ413" s="104" t="s">
        <v>266</v>
      </c>
      <c r="NFK413" s="104" t="s">
        <v>266</v>
      </c>
      <c r="NFL413" s="104" t="s">
        <v>266</v>
      </c>
      <c r="NFM413" s="104" t="s">
        <v>266</v>
      </c>
      <c r="NFN413" s="104" t="s">
        <v>266</v>
      </c>
      <c r="NFO413" s="104" t="s">
        <v>266</v>
      </c>
      <c r="NFP413" s="104" t="s">
        <v>266</v>
      </c>
      <c r="NFQ413" s="104" t="s">
        <v>266</v>
      </c>
      <c r="NFR413" s="104" t="s">
        <v>266</v>
      </c>
      <c r="NFS413" s="104" t="s">
        <v>266</v>
      </c>
      <c r="NFT413" s="104" t="s">
        <v>266</v>
      </c>
      <c r="NFU413" s="104" t="s">
        <v>266</v>
      </c>
      <c r="NFV413" s="104" t="s">
        <v>266</v>
      </c>
      <c r="NFW413" s="104" t="s">
        <v>266</v>
      </c>
      <c r="NFX413" s="104" t="s">
        <v>266</v>
      </c>
      <c r="NFY413" s="104" t="s">
        <v>266</v>
      </c>
      <c r="NFZ413" s="104" t="s">
        <v>266</v>
      </c>
      <c r="NGA413" s="104" t="s">
        <v>266</v>
      </c>
      <c r="NGB413" s="104" t="s">
        <v>266</v>
      </c>
      <c r="NGC413" s="104" t="s">
        <v>266</v>
      </c>
      <c r="NGD413" s="104" t="s">
        <v>266</v>
      </c>
      <c r="NGE413" s="104" t="s">
        <v>266</v>
      </c>
      <c r="NGF413" s="104" t="s">
        <v>266</v>
      </c>
      <c r="NGG413" s="104" t="s">
        <v>266</v>
      </c>
      <c r="NGH413" s="104" t="s">
        <v>266</v>
      </c>
      <c r="NGI413" s="104" t="s">
        <v>266</v>
      </c>
      <c r="NGJ413" s="104" t="s">
        <v>266</v>
      </c>
      <c r="NGK413" s="104" t="s">
        <v>266</v>
      </c>
      <c r="NGL413" s="104" t="s">
        <v>266</v>
      </c>
      <c r="NGM413" s="104" t="s">
        <v>266</v>
      </c>
      <c r="NGN413" s="104" t="s">
        <v>266</v>
      </c>
      <c r="NGO413" s="104" t="s">
        <v>266</v>
      </c>
      <c r="NGP413" s="104" t="s">
        <v>266</v>
      </c>
      <c r="NGQ413" s="104" t="s">
        <v>266</v>
      </c>
      <c r="NGR413" s="104" t="s">
        <v>266</v>
      </c>
      <c r="NGS413" s="104" t="s">
        <v>266</v>
      </c>
      <c r="NGT413" s="104" t="s">
        <v>266</v>
      </c>
      <c r="NGU413" s="104" t="s">
        <v>266</v>
      </c>
      <c r="NGV413" s="104" t="s">
        <v>266</v>
      </c>
      <c r="NGW413" s="104" t="s">
        <v>266</v>
      </c>
      <c r="NGX413" s="104" t="s">
        <v>266</v>
      </c>
      <c r="NGY413" s="104" t="s">
        <v>266</v>
      </c>
      <c r="NGZ413" s="104" t="s">
        <v>266</v>
      </c>
      <c r="NHA413" s="104" t="s">
        <v>266</v>
      </c>
      <c r="NHB413" s="104" t="s">
        <v>266</v>
      </c>
      <c r="NHC413" s="104" t="s">
        <v>266</v>
      </c>
      <c r="NHD413" s="104" t="s">
        <v>266</v>
      </c>
      <c r="NHE413" s="104" t="s">
        <v>266</v>
      </c>
      <c r="NHF413" s="104" t="s">
        <v>266</v>
      </c>
      <c r="NHG413" s="104" t="s">
        <v>266</v>
      </c>
      <c r="NHH413" s="104" t="s">
        <v>266</v>
      </c>
      <c r="NHI413" s="104" t="s">
        <v>266</v>
      </c>
      <c r="NHJ413" s="104" t="s">
        <v>266</v>
      </c>
      <c r="NHK413" s="104" t="s">
        <v>266</v>
      </c>
      <c r="NHL413" s="104" t="s">
        <v>266</v>
      </c>
      <c r="NHM413" s="104" t="s">
        <v>266</v>
      </c>
      <c r="NHN413" s="104" t="s">
        <v>266</v>
      </c>
      <c r="NHO413" s="104" t="s">
        <v>266</v>
      </c>
      <c r="NHP413" s="104" t="s">
        <v>266</v>
      </c>
      <c r="NHQ413" s="104" t="s">
        <v>266</v>
      </c>
      <c r="NHR413" s="104" t="s">
        <v>266</v>
      </c>
      <c r="NHS413" s="104" t="s">
        <v>266</v>
      </c>
      <c r="NHT413" s="104" t="s">
        <v>266</v>
      </c>
      <c r="NHU413" s="104" t="s">
        <v>266</v>
      </c>
      <c r="NHV413" s="104" t="s">
        <v>266</v>
      </c>
      <c r="NHW413" s="104" t="s">
        <v>266</v>
      </c>
      <c r="NHX413" s="104" t="s">
        <v>266</v>
      </c>
      <c r="NHY413" s="104" t="s">
        <v>266</v>
      </c>
      <c r="NHZ413" s="104" t="s">
        <v>266</v>
      </c>
      <c r="NIA413" s="104" t="s">
        <v>266</v>
      </c>
      <c r="NIB413" s="104" t="s">
        <v>266</v>
      </c>
      <c r="NIC413" s="104" t="s">
        <v>266</v>
      </c>
      <c r="NID413" s="104" t="s">
        <v>266</v>
      </c>
      <c r="NIE413" s="104" t="s">
        <v>266</v>
      </c>
      <c r="NIF413" s="104" t="s">
        <v>266</v>
      </c>
      <c r="NIG413" s="104" t="s">
        <v>266</v>
      </c>
      <c r="NIH413" s="104" t="s">
        <v>266</v>
      </c>
      <c r="NII413" s="104" t="s">
        <v>266</v>
      </c>
      <c r="NIJ413" s="104" t="s">
        <v>266</v>
      </c>
      <c r="NIK413" s="104" t="s">
        <v>266</v>
      </c>
      <c r="NIL413" s="104" t="s">
        <v>266</v>
      </c>
      <c r="NIM413" s="104" t="s">
        <v>266</v>
      </c>
      <c r="NIN413" s="104" t="s">
        <v>266</v>
      </c>
      <c r="NIO413" s="104" t="s">
        <v>266</v>
      </c>
      <c r="NIP413" s="104" t="s">
        <v>266</v>
      </c>
      <c r="NIQ413" s="104" t="s">
        <v>266</v>
      </c>
      <c r="NIR413" s="104" t="s">
        <v>266</v>
      </c>
      <c r="NIS413" s="104" t="s">
        <v>266</v>
      </c>
      <c r="NIT413" s="104" t="s">
        <v>266</v>
      </c>
      <c r="NIU413" s="104" t="s">
        <v>266</v>
      </c>
      <c r="NIV413" s="104" t="s">
        <v>266</v>
      </c>
      <c r="NIW413" s="104" t="s">
        <v>266</v>
      </c>
      <c r="NIX413" s="104" t="s">
        <v>266</v>
      </c>
      <c r="NIY413" s="104" t="s">
        <v>266</v>
      </c>
      <c r="NIZ413" s="104" t="s">
        <v>266</v>
      </c>
      <c r="NJA413" s="104" t="s">
        <v>266</v>
      </c>
      <c r="NJB413" s="104" t="s">
        <v>266</v>
      </c>
      <c r="NJC413" s="104" t="s">
        <v>266</v>
      </c>
      <c r="NJD413" s="104" t="s">
        <v>266</v>
      </c>
      <c r="NJE413" s="104" t="s">
        <v>266</v>
      </c>
      <c r="NJF413" s="104" t="s">
        <v>266</v>
      </c>
      <c r="NJG413" s="104" t="s">
        <v>266</v>
      </c>
      <c r="NJH413" s="104" t="s">
        <v>266</v>
      </c>
      <c r="NJI413" s="104" t="s">
        <v>266</v>
      </c>
      <c r="NJJ413" s="104" t="s">
        <v>266</v>
      </c>
      <c r="NJK413" s="104" t="s">
        <v>266</v>
      </c>
      <c r="NJL413" s="104" t="s">
        <v>266</v>
      </c>
      <c r="NJM413" s="104" t="s">
        <v>266</v>
      </c>
      <c r="NJN413" s="104" t="s">
        <v>266</v>
      </c>
      <c r="NJO413" s="104" t="s">
        <v>266</v>
      </c>
      <c r="NJP413" s="104" t="s">
        <v>266</v>
      </c>
      <c r="NJQ413" s="104" t="s">
        <v>266</v>
      </c>
      <c r="NJR413" s="104" t="s">
        <v>266</v>
      </c>
      <c r="NJS413" s="104" t="s">
        <v>266</v>
      </c>
      <c r="NJT413" s="104" t="s">
        <v>266</v>
      </c>
      <c r="NJU413" s="104" t="s">
        <v>266</v>
      </c>
      <c r="NJV413" s="104" t="s">
        <v>266</v>
      </c>
      <c r="NJW413" s="104" t="s">
        <v>266</v>
      </c>
      <c r="NJX413" s="104" t="s">
        <v>266</v>
      </c>
      <c r="NJY413" s="104" t="s">
        <v>266</v>
      </c>
      <c r="NJZ413" s="104" t="s">
        <v>266</v>
      </c>
      <c r="NKA413" s="104" t="s">
        <v>266</v>
      </c>
      <c r="NKB413" s="104" t="s">
        <v>266</v>
      </c>
      <c r="NKC413" s="104" t="s">
        <v>266</v>
      </c>
      <c r="NKD413" s="104" t="s">
        <v>266</v>
      </c>
      <c r="NKE413" s="104" t="s">
        <v>266</v>
      </c>
      <c r="NKF413" s="104" t="s">
        <v>266</v>
      </c>
      <c r="NKG413" s="104" t="s">
        <v>266</v>
      </c>
      <c r="NKH413" s="104" t="s">
        <v>266</v>
      </c>
      <c r="NKI413" s="104" t="s">
        <v>266</v>
      </c>
      <c r="NKJ413" s="104" t="s">
        <v>266</v>
      </c>
      <c r="NKK413" s="104" t="s">
        <v>266</v>
      </c>
      <c r="NKL413" s="104" t="s">
        <v>266</v>
      </c>
      <c r="NKM413" s="104" t="s">
        <v>266</v>
      </c>
      <c r="NKN413" s="104" t="s">
        <v>266</v>
      </c>
      <c r="NKO413" s="104" t="s">
        <v>266</v>
      </c>
      <c r="NKP413" s="104" t="s">
        <v>266</v>
      </c>
      <c r="NKQ413" s="104" t="s">
        <v>266</v>
      </c>
      <c r="NKR413" s="104" t="s">
        <v>266</v>
      </c>
      <c r="NKS413" s="104" t="s">
        <v>266</v>
      </c>
      <c r="NKT413" s="104" t="s">
        <v>266</v>
      </c>
      <c r="NKU413" s="104" t="s">
        <v>266</v>
      </c>
      <c r="NKV413" s="104" t="s">
        <v>266</v>
      </c>
      <c r="NKW413" s="104" t="s">
        <v>266</v>
      </c>
      <c r="NKX413" s="104" t="s">
        <v>266</v>
      </c>
      <c r="NKY413" s="104" t="s">
        <v>266</v>
      </c>
      <c r="NKZ413" s="104" t="s">
        <v>266</v>
      </c>
      <c r="NLA413" s="104" t="s">
        <v>266</v>
      </c>
      <c r="NLB413" s="104" t="s">
        <v>266</v>
      </c>
      <c r="NLC413" s="104" t="s">
        <v>266</v>
      </c>
      <c r="NLD413" s="104" t="s">
        <v>266</v>
      </c>
      <c r="NLE413" s="104" t="s">
        <v>266</v>
      </c>
      <c r="NLF413" s="104" t="s">
        <v>266</v>
      </c>
      <c r="NLG413" s="104" t="s">
        <v>266</v>
      </c>
      <c r="NLH413" s="104" t="s">
        <v>266</v>
      </c>
      <c r="NLI413" s="104" t="s">
        <v>266</v>
      </c>
      <c r="NLJ413" s="104" t="s">
        <v>266</v>
      </c>
      <c r="NLK413" s="104" t="s">
        <v>266</v>
      </c>
      <c r="NLL413" s="104" t="s">
        <v>266</v>
      </c>
      <c r="NLM413" s="104" t="s">
        <v>266</v>
      </c>
      <c r="NLN413" s="104" t="s">
        <v>266</v>
      </c>
      <c r="NLO413" s="104" t="s">
        <v>266</v>
      </c>
      <c r="NLP413" s="104" t="s">
        <v>266</v>
      </c>
      <c r="NLQ413" s="104" t="s">
        <v>266</v>
      </c>
      <c r="NLR413" s="104" t="s">
        <v>266</v>
      </c>
      <c r="NLS413" s="104" t="s">
        <v>266</v>
      </c>
      <c r="NLT413" s="104" t="s">
        <v>266</v>
      </c>
      <c r="NLU413" s="104" t="s">
        <v>266</v>
      </c>
      <c r="NLV413" s="104" t="s">
        <v>266</v>
      </c>
      <c r="NLW413" s="104" t="s">
        <v>266</v>
      </c>
      <c r="NLX413" s="104" t="s">
        <v>266</v>
      </c>
      <c r="NLY413" s="104" t="s">
        <v>266</v>
      </c>
      <c r="NLZ413" s="104" t="s">
        <v>266</v>
      </c>
      <c r="NMA413" s="104" t="s">
        <v>266</v>
      </c>
      <c r="NMB413" s="104" t="s">
        <v>266</v>
      </c>
      <c r="NMC413" s="104" t="s">
        <v>266</v>
      </c>
      <c r="NMD413" s="104" t="s">
        <v>266</v>
      </c>
      <c r="NME413" s="104" t="s">
        <v>266</v>
      </c>
      <c r="NMF413" s="104" t="s">
        <v>266</v>
      </c>
      <c r="NMG413" s="104" t="s">
        <v>266</v>
      </c>
      <c r="NMH413" s="104" t="s">
        <v>266</v>
      </c>
      <c r="NMI413" s="104" t="s">
        <v>266</v>
      </c>
      <c r="NMJ413" s="104" t="s">
        <v>266</v>
      </c>
      <c r="NMK413" s="104" t="s">
        <v>266</v>
      </c>
      <c r="NML413" s="104" t="s">
        <v>266</v>
      </c>
      <c r="NMM413" s="104" t="s">
        <v>266</v>
      </c>
      <c r="NMN413" s="104" t="s">
        <v>266</v>
      </c>
      <c r="NMO413" s="104" t="s">
        <v>266</v>
      </c>
      <c r="NMP413" s="104" t="s">
        <v>266</v>
      </c>
      <c r="NMQ413" s="104" t="s">
        <v>266</v>
      </c>
      <c r="NMR413" s="104" t="s">
        <v>266</v>
      </c>
      <c r="NMS413" s="104" t="s">
        <v>266</v>
      </c>
      <c r="NMT413" s="104" t="s">
        <v>266</v>
      </c>
      <c r="NMU413" s="104" t="s">
        <v>266</v>
      </c>
      <c r="NMV413" s="104" t="s">
        <v>266</v>
      </c>
      <c r="NMW413" s="104" t="s">
        <v>266</v>
      </c>
      <c r="NMX413" s="104" t="s">
        <v>266</v>
      </c>
      <c r="NMY413" s="104" t="s">
        <v>266</v>
      </c>
      <c r="NMZ413" s="104" t="s">
        <v>266</v>
      </c>
      <c r="NNA413" s="104" t="s">
        <v>266</v>
      </c>
      <c r="NNB413" s="104" t="s">
        <v>266</v>
      </c>
      <c r="NNC413" s="104" t="s">
        <v>266</v>
      </c>
      <c r="NND413" s="104" t="s">
        <v>266</v>
      </c>
      <c r="NNE413" s="104" t="s">
        <v>266</v>
      </c>
      <c r="NNF413" s="104" t="s">
        <v>266</v>
      </c>
      <c r="NNG413" s="104" t="s">
        <v>266</v>
      </c>
      <c r="NNH413" s="104" t="s">
        <v>266</v>
      </c>
      <c r="NNI413" s="104" t="s">
        <v>266</v>
      </c>
      <c r="NNJ413" s="104" t="s">
        <v>266</v>
      </c>
      <c r="NNK413" s="104" t="s">
        <v>266</v>
      </c>
      <c r="NNL413" s="104" t="s">
        <v>266</v>
      </c>
      <c r="NNM413" s="104" t="s">
        <v>266</v>
      </c>
      <c r="NNN413" s="104" t="s">
        <v>266</v>
      </c>
      <c r="NNO413" s="104" t="s">
        <v>266</v>
      </c>
      <c r="NNP413" s="104" t="s">
        <v>266</v>
      </c>
      <c r="NNQ413" s="104" t="s">
        <v>266</v>
      </c>
      <c r="NNR413" s="104" t="s">
        <v>266</v>
      </c>
      <c r="NNS413" s="104" t="s">
        <v>266</v>
      </c>
      <c r="NNT413" s="104" t="s">
        <v>266</v>
      </c>
      <c r="NNU413" s="104" t="s">
        <v>266</v>
      </c>
      <c r="NNV413" s="104" t="s">
        <v>266</v>
      </c>
      <c r="NNW413" s="104" t="s">
        <v>266</v>
      </c>
      <c r="NNX413" s="104" t="s">
        <v>266</v>
      </c>
      <c r="NNY413" s="104" t="s">
        <v>266</v>
      </c>
      <c r="NNZ413" s="104" t="s">
        <v>266</v>
      </c>
      <c r="NOA413" s="104" t="s">
        <v>266</v>
      </c>
      <c r="NOB413" s="104" t="s">
        <v>266</v>
      </c>
      <c r="NOC413" s="104" t="s">
        <v>266</v>
      </c>
      <c r="NOD413" s="104" t="s">
        <v>266</v>
      </c>
      <c r="NOE413" s="104" t="s">
        <v>266</v>
      </c>
      <c r="NOF413" s="104" t="s">
        <v>266</v>
      </c>
      <c r="NOG413" s="104" t="s">
        <v>266</v>
      </c>
      <c r="NOH413" s="104" t="s">
        <v>266</v>
      </c>
      <c r="NOI413" s="104" t="s">
        <v>266</v>
      </c>
      <c r="NOJ413" s="104" t="s">
        <v>266</v>
      </c>
      <c r="NOK413" s="104" t="s">
        <v>266</v>
      </c>
      <c r="NOL413" s="104" t="s">
        <v>266</v>
      </c>
      <c r="NOM413" s="104" t="s">
        <v>266</v>
      </c>
      <c r="NON413" s="104" t="s">
        <v>266</v>
      </c>
      <c r="NOO413" s="104" t="s">
        <v>266</v>
      </c>
      <c r="NOP413" s="104" t="s">
        <v>266</v>
      </c>
      <c r="NOQ413" s="104" t="s">
        <v>266</v>
      </c>
      <c r="NOR413" s="104" t="s">
        <v>266</v>
      </c>
      <c r="NOS413" s="104" t="s">
        <v>266</v>
      </c>
      <c r="NOT413" s="104" t="s">
        <v>266</v>
      </c>
      <c r="NOU413" s="104" t="s">
        <v>266</v>
      </c>
      <c r="NOV413" s="104" t="s">
        <v>266</v>
      </c>
      <c r="NOW413" s="104" t="s">
        <v>266</v>
      </c>
      <c r="NOX413" s="104" t="s">
        <v>266</v>
      </c>
      <c r="NOY413" s="104" t="s">
        <v>266</v>
      </c>
      <c r="NOZ413" s="104" t="s">
        <v>266</v>
      </c>
      <c r="NPA413" s="104" t="s">
        <v>266</v>
      </c>
      <c r="NPB413" s="104" t="s">
        <v>266</v>
      </c>
      <c r="NPC413" s="104" t="s">
        <v>266</v>
      </c>
      <c r="NPD413" s="104" t="s">
        <v>266</v>
      </c>
      <c r="NPE413" s="104" t="s">
        <v>266</v>
      </c>
      <c r="NPF413" s="104" t="s">
        <v>266</v>
      </c>
      <c r="NPG413" s="104" t="s">
        <v>266</v>
      </c>
      <c r="NPH413" s="104" t="s">
        <v>266</v>
      </c>
      <c r="NPI413" s="104" t="s">
        <v>266</v>
      </c>
      <c r="NPJ413" s="104" t="s">
        <v>266</v>
      </c>
      <c r="NPK413" s="104" t="s">
        <v>266</v>
      </c>
      <c r="NPL413" s="104" t="s">
        <v>266</v>
      </c>
      <c r="NPM413" s="104" t="s">
        <v>266</v>
      </c>
      <c r="NPN413" s="104" t="s">
        <v>266</v>
      </c>
      <c r="NPO413" s="104" t="s">
        <v>266</v>
      </c>
      <c r="NPP413" s="104" t="s">
        <v>266</v>
      </c>
      <c r="NPQ413" s="104" t="s">
        <v>266</v>
      </c>
      <c r="NPR413" s="104" t="s">
        <v>266</v>
      </c>
      <c r="NPS413" s="104" t="s">
        <v>266</v>
      </c>
      <c r="NPT413" s="104" t="s">
        <v>266</v>
      </c>
      <c r="NPU413" s="104" t="s">
        <v>266</v>
      </c>
      <c r="NPV413" s="104" t="s">
        <v>266</v>
      </c>
      <c r="NPW413" s="104" t="s">
        <v>266</v>
      </c>
      <c r="NPX413" s="104" t="s">
        <v>266</v>
      </c>
      <c r="NPY413" s="104" t="s">
        <v>266</v>
      </c>
      <c r="NPZ413" s="104" t="s">
        <v>266</v>
      </c>
      <c r="NQA413" s="104" t="s">
        <v>266</v>
      </c>
      <c r="NQB413" s="104" t="s">
        <v>266</v>
      </c>
      <c r="NQC413" s="104" t="s">
        <v>266</v>
      </c>
      <c r="NQD413" s="104" t="s">
        <v>266</v>
      </c>
      <c r="NQE413" s="104" t="s">
        <v>266</v>
      </c>
      <c r="NQF413" s="104" t="s">
        <v>266</v>
      </c>
      <c r="NQG413" s="104" t="s">
        <v>266</v>
      </c>
      <c r="NQH413" s="104" t="s">
        <v>266</v>
      </c>
      <c r="NQI413" s="104" t="s">
        <v>266</v>
      </c>
      <c r="NQJ413" s="104" t="s">
        <v>266</v>
      </c>
      <c r="NQK413" s="104" t="s">
        <v>266</v>
      </c>
      <c r="NQL413" s="104" t="s">
        <v>266</v>
      </c>
      <c r="NQM413" s="104" t="s">
        <v>266</v>
      </c>
      <c r="NQN413" s="104" t="s">
        <v>266</v>
      </c>
      <c r="NQO413" s="104" t="s">
        <v>266</v>
      </c>
      <c r="NQP413" s="104" t="s">
        <v>266</v>
      </c>
      <c r="NQQ413" s="104" t="s">
        <v>266</v>
      </c>
      <c r="NQR413" s="104" t="s">
        <v>266</v>
      </c>
      <c r="NQS413" s="104" t="s">
        <v>266</v>
      </c>
      <c r="NQT413" s="104" t="s">
        <v>266</v>
      </c>
      <c r="NQU413" s="104" t="s">
        <v>266</v>
      </c>
      <c r="NQV413" s="104" t="s">
        <v>266</v>
      </c>
      <c r="NQW413" s="104" t="s">
        <v>266</v>
      </c>
      <c r="NQX413" s="104" t="s">
        <v>266</v>
      </c>
      <c r="NQY413" s="104" t="s">
        <v>266</v>
      </c>
      <c r="NQZ413" s="104" t="s">
        <v>266</v>
      </c>
      <c r="NRA413" s="104" t="s">
        <v>266</v>
      </c>
      <c r="NRB413" s="104" t="s">
        <v>266</v>
      </c>
      <c r="NRC413" s="104" t="s">
        <v>266</v>
      </c>
      <c r="NRD413" s="104" t="s">
        <v>266</v>
      </c>
      <c r="NRE413" s="104" t="s">
        <v>266</v>
      </c>
      <c r="NRF413" s="104" t="s">
        <v>266</v>
      </c>
      <c r="NRG413" s="104" t="s">
        <v>266</v>
      </c>
      <c r="NRH413" s="104" t="s">
        <v>266</v>
      </c>
      <c r="NRI413" s="104" t="s">
        <v>266</v>
      </c>
      <c r="NRJ413" s="104" t="s">
        <v>266</v>
      </c>
      <c r="NRK413" s="104" t="s">
        <v>266</v>
      </c>
      <c r="NRL413" s="104" t="s">
        <v>266</v>
      </c>
      <c r="NRM413" s="104" t="s">
        <v>266</v>
      </c>
      <c r="NRN413" s="104" t="s">
        <v>266</v>
      </c>
      <c r="NRO413" s="104" t="s">
        <v>266</v>
      </c>
      <c r="NRP413" s="104" t="s">
        <v>266</v>
      </c>
      <c r="NRQ413" s="104" t="s">
        <v>266</v>
      </c>
      <c r="NRR413" s="104" t="s">
        <v>266</v>
      </c>
      <c r="NRS413" s="104" t="s">
        <v>266</v>
      </c>
      <c r="NRT413" s="104" t="s">
        <v>266</v>
      </c>
      <c r="NRU413" s="104" t="s">
        <v>266</v>
      </c>
      <c r="NRV413" s="104" t="s">
        <v>266</v>
      </c>
      <c r="NRW413" s="104" t="s">
        <v>266</v>
      </c>
      <c r="NRX413" s="104" t="s">
        <v>266</v>
      </c>
      <c r="NRY413" s="104" t="s">
        <v>266</v>
      </c>
      <c r="NRZ413" s="104" t="s">
        <v>266</v>
      </c>
      <c r="NSA413" s="104" t="s">
        <v>266</v>
      </c>
      <c r="NSB413" s="104" t="s">
        <v>266</v>
      </c>
      <c r="NSC413" s="104" t="s">
        <v>266</v>
      </c>
      <c r="NSD413" s="104" t="s">
        <v>266</v>
      </c>
      <c r="NSE413" s="104" t="s">
        <v>266</v>
      </c>
      <c r="NSF413" s="104" t="s">
        <v>266</v>
      </c>
      <c r="NSG413" s="104" t="s">
        <v>266</v>
      </c>
      <c r="NSH413" s="104" t="s">
        <v>266</v>
      </c>
      <c r="NSI413" s="104" t="s">
        <v>266</v>
      </c>
      <c r="NSJ413" s="104" t="s">
        <v>266</v>
      </c>
      <c r="NSK413" s="104" t="s">
        <v>266</v>
      </c>
      <c r="NSL413" s="104" t="s">
        <v>266</v>
      </c>
      <c r="NSM413" s="104" t="s">
        <v>266</v>
      </c>
      <c r="NSN413" s="104" t="s">
        <v>266</v>
      </c>
      <c r="NSO413" s="104" t="s">
        <v>266</v>
      </c>
      <c r="NSP413" s="104" t="s">
        <v>266</v>
      </c>
      <c r="NSQ413" s="104" t="s">
        <v>266</v>
      </c>
      <c r="NSR413" s="104" t="s">
        <v>266</v>
      </c>
      <c r="NSS413" s="104" t="s">
        <v>266</v>
      </c>
      <c r="NST413" s="104" t="s">
        <v>266</v>
      </c>
      <c r="NSU413" s="104" t="s">
        <v>266</v>
      </c>
      <c r="NSV413" s="104" t="s">
        <v>266</v>
      </c>
      <c r="NSW413" s="104" t="s">
        <v>266</v>
      </c>
      <c r="NSX413" s="104" t="s">
        <v>266</v>
      </c>
      <c r="NSY413" s="104" t="s">
        <v>266</v>
      </c>
      <c r="NSZ413" s="104" t="s">
        <v>266</v>
      </c>
      <c r="NTA413" s="104" t="s">
        <v>266</v>
      </c>
      <c r="NTB413" s="104" t="s">
        <v>266</v>
      </c>
      <c r="NTC413" s="104" t="s">
        <v>266</v>
      </c>
      <c r="NTD413" s="104" t="s">
        <v>266</v>
      </c>
      <c r="NTE413" s="104" t="s">
        <v>266</v>
      </c>
      <c r="NTF413" s="104" t="s">
        <v>266</v>
      </c>
      <c r="NTG413" s="104" t="s">
        <v>266</v>
      </c>
      <c r="NTH413" s="104" t="s">
        <v>266</v>
      </c>
      <c r="NTI413" s="104" t="s">
        <v>266</v>
      </c>
      <c r="NTJ413" s="104" t="s">
        <v>266</v>
      </c>
      <c r="NTK413" s="104" t="s">
        <v>266</v>
      </c>
      <c r="NTL413" s="104" t="s">
        <v>266</v>
      </c>
      <c r="NTM413" s="104" t="s">
        <v>266</v>
      </c>
      <c r="NTN413" s="104" t="s">
        <v>266</v>
      </c>
      <c r="NTO413" s="104" t="s">
        <v>266</v>
      </c>
      <c r="NTP413" s="104" t="s">
        <v>266</v>
      </c>
      <c r="NTQ413" s="104" t="s">
        <v>266</v>
      </c>
      <c r="NTR413" s="104" t="s">
        <v>266</v>
      </c>
      <c r="NTS413" s="104" t="s">
        <v>266</v>
      </c>
      <c r="NTT413" s="104" t="s">
        <v>266</v>
      </c>
      <c r="NTU413" s="104" t="s">
        <v>266</v>
      </c>
      <c r="NTV413" s="104" t="s">
        <v>266</v>
      </c>
      <c r="NTW413" s="104" t="s">
        <v>266</v>
      </c>
      <c r="NTX413" s="104" t="s">
        <v>266</v>
      </c>
      <c r="NTY413" s="104" t="s">
        <v>266</v>
      </c>
      <c r="NTZ413" s="104" t="s">
        <v>266</v>
      </c>
      <c r="NUA413" s="104" t="s">
        <v>266</v>
      </c>
      <c r="NUB413" s="104" t="s">
        <v>266</v>
      </c>
      <c r="NUC413" s="104" t="s">
        <v>266</v>
      </c>
      <c r="NUD413" s="104" t="s">
        <v>266</v>
      </c>
      <c r="NUE413" s="104" t="s">
        <v>266</v>
      </c>
      <c r="NUF413" s="104" t="s">
        <v>266</v>
      </c>
      <c r="NUG413" s="104" t="s">
        <v>266</v>
      </c>
      <c r="NUH413" s="104" t="s">
        <v>266</v>
      </c>
      <c r="NUI413" s="104" t="s">
        <v>266</v>
      </c>
      <c r="NUJ413" s="104" t="s">
        <v>266</v>
      </c>
      <c r="NUK413" s="104" t="s">
        <v>266</v>
      </c>
      <c r="NUL413" s="104" t="s">
        <v>266</v>
      </c>
      <c r="NUM413" s="104" t="s">
        <v>266</v>
      </c>
      <c r="NUN413" s="104" t="s">
        <v>266</v>
      </c>
      <c r="NUO413" s="104" t="s">
        <v>266</v>
      </c>
      <c r="NUP413" s="104" t="s">
        <v>266</v>
      </c>
      <c r="NUQ413" s="104" t="s">
        <v>266</v>
      </c>
      <c r="NUR413" s="104" t="s">
        <v>266</v>
      </c>
      <c r="NUS413" s="104" t="s">
        <v>266</v>
      </c>
      <c r="NUT413" s="104" t="s">
        <v>266</v>
      </c>
      <c r="NUU413" s="104" t="s">
        <v>266</v>
      </c>
      <c r="NUV413" s="104" t="s">
        <v>266</v>
      </c>
      <c r="NUW413" s="104" t="s">
        <v>266</v>
      </c>
      <c r="NUX413" s="104" t="s">
        <v>266</v>
      </c>
      <c r="NUY413" s="104" t="s">
        <v>266</v>
      </c>
      <c r="NUZ413" s="104" t="s">
        <v>266</v>
      </c>
      <c r="NVA413" s="104" t="s">
        <v>266</v>
      </c>
      <c r="NVB413" s="104" t="s">
        <v>266</v>
      </c>
      <c r="NVC413" s="104" t="s">
        <v>266</v>
      </c>
      <c r="NVD413" s="104" t="s">
        <v>266</v>
      </c>
      <c r="NVE413" s="104" t="s">
        <v>266</v>
      </c>
      <c r="NVF413" s="104" t="s">
        <v>266</v>
      </c>
      <c r="NVG413" s="104" t="s">
        <v>266</v>
      </c>
      <c r="NVH413" s="104" t="s">
        <v>266</v>
      </c>
      <c r="NVI413" s="104" t="s">
        <v>266</v>
      </c>
      <c r="NVJ413" s="104" t="s">
        <v>266</v>
      </c>
      <c r="NVK413" s="104" t="s">
        <v>266</v>
      </c>
      <c r="NVL413" s="104" t="s">
        <v>266</v>
      </c>
      <c r="NVM413" s="104" t="s">
        <v>266</v>
      </c>
      <c r="NVN413" s="104" t="s">
        <v>266</v>
      </c>
      <c r="NVO413" s="104" t="s">
        <v>266</v>
      </c>
      <c r="NVP413" s="104" t="s">
        <v>266</v>
      </c>
      <c r="NVQ413" s="104" t="s">
        <v>266</v>
      </c>
      <c r="NVR413" s="104" t="s">
        <v>266</v>
      </c>
      <c r="NVS413" s="104" t="s">
        <v>266</v>
      </c>
      <c r="NVT413" s="104" t="s">
        <v>266</v>
      </c>
      <c r="NVU413" s="104" t="s">
        <v>266</v>
      </c>
      <c r="NVV413" s="104" t="s">
        <v>266</v>
      </c>
      <c r="NVW413" s="104" t="s">
        <v>266</v>
      </c>
      <c r="NVX413" s="104" t="s">
        <v>266</v>
      </c>
      <c r="NVY413" s="104" t="s">
        <v>266</v>
      </c>
      <c r="NVZ413" s="104" t="s">
        <v>266</v>
      </c>
      <c r="NWA413" s="104" t="s">
        <v>266</v>
      </c>
      <c r="NWB413" s="104" t="s">
        <v>266</v>
      </c>
      <c r="NWC413" s="104" t="s">
        <v>266</v>
      </c>
      <c r="NWD413" s="104" t="s">
        <v>266</v>
      </c>
      <c r="NWE413" s="104" t="s">
        <v>266</v>
      </c>
      <c r="NWF413" s="104" t="s">
        <v>266</v>
      </c>
      <c r="NWG413" s="104" t="s">
        <v>266</v>
      </c>
      <c r="NWH413" s="104" t="s">
        <v>266</v>
      </c>
      <c r="NWI413" s="104" t="s">
        <v>266</v>
      </c>
      <c r="NWJ413" s="104" t="s">
        <v>266</v>
      </c>
      <c r="NWK413" s="104" t="s">
        <v>266</v>
      </c>
      <c r="NWL413" s="104" t="s">
        <v>266</v>
      </c>
      <c r="NWM413" s="104" t="s">
        <v>266</v>
      </c>
      <c r="NWN413" s="104" t="s">
        <v>266</v>
      </c>
      <c r="NWO413" s="104" t="s">
        <v>266</v>
      </c>
      <c r="NWP413" s="104" t="s">
        <v>266</v>
      </c>
      <c r="NWQ413" s="104" t="s">
        <v>266</v>
      </c>
      <c r="NWR413" s="104" t="s">
        <v>266</v>
      </c>
      <c r="NWS413" s="104" t="s">
        <v>266</v>
      </c>
      <c r="NWT413" s="104" t="s">
        <v>266</v>
      </c>
      <c r="NWU413" s="104" t="s">
        <v>266</v>
      </c>
      <c r="NWV413" s="104" t="s">
        <v>266</v>
      </c>
      <c r="NWW413" s="104" t="s">
        <v>266</v>
      </c>
      <c r="NWX413" s="104" t="s">
        <v>266</v>
      </c>
      <c r="NWY413" s="104" t="s">
        <v>266</v>
      </c>
      <c r="NWZ413" s="104" t="s">
        <v>266</v>
      </c>
      <c r="NXA413" s="104" t="s">
        <v>266</v>
      </c>
      <c r="NXB413" s="104" t="s">
        <v>266</v>
      </c>
      <c r="NXC413" s="104" t="s">
        <v>266</v>
      </c>
      <c r="NXD413" s="104" t="s">
        <v>266</v>
      </c>
      <c r="NXE413" s="104" t="s">
        <v>266</v>
      </c>
      <c r="NXF413" s="104" t="s">
        <v>266</v>
      </c>
      <c r="NXG413" s="104" t="s">
        <v>266</v>
      </c>
      <c r="NXH413" s="104" t="s">
        <v>266</v>
      </c>
      <c r="NXI413" s="104" t="s">
        <v>266</v>
      </c>
      <c r="NXJ413" s="104" t="s">
        <v>266</v>
      </c>
      <c r="NXK413" s="104" t="s">
        <v>266</v>
      </c>
      <c r="NXL413" s="104" t="s">
        <v>266</v>
      </c>
      <c r="NXM413" s="104" t="s">
        <v>266</v>
      </c>
      <c r="NXN413" s="104" t="s">
        <v>266</v>
      </c>
      <c r="NXO413" s="104" t="s">
        <v>266</v>
      </c>
      <c r="NXP413" s="104" t="s">
        <v>266</v>
      </c>
      <c r="NXQ413" s="104" t="s">
        <v>266</v>
      </c>
      <c r="NXR413" s="104" t="s">
        <v>266</v>
      </c>
      <c r="NXS413" s="104" t="s">
        <v>266</v>
      </c>
      <c r="NXT413" s="104" t="s">
        <v>266</v>
      </c>
      <c r="NXU413" s="104" t="s">
        <v>266</v>
      </c>
      <c r="NXV413" s="104" t="s">
        <v>266</v>
      </c>
      <c r="NXW413" s="104" t="s">
        <v>266</v>
      </c>
      <c r="NXX413" s="104" t="s">
        <v>266</v>
      </c>
      <c r="NXY413" s="104" t="s">
        <v>266</v>
      </c>
      <c r="NXZ413" s="104" t="s">
        <v>266</v>
      </c>
      <c r="NYA413" s="104" t="s">
        <v>266</v>
      </c>
      <c r="NYB413" s="104" t="s">
        <v>266</v>
      </c>
      <c r="NYC413" s="104" t="s">
        <v>266</v>
      </c>
      <c r="NYD413" s="104" t="s">
        <v>266</v>
      </c>
      <c r="NYE413" s="104" t="s">
        <v>266</v>
      </c>
      <c r="NYF413" s="104" t="s">
        <v>266</v>
      </c>
      <c r="NYG413" s="104" t="s">
        <v>266</v>
      </c>
      <c r="NYH413" s="104" t="s">
        <v>266</v>
      </c>
      <c r="NYI413" s="104" t="s">
        <v>266</v>
      </c>
      <c r="NYJ413" s="104" t="s">
        <v>266</v>
      </c>
      <c r="NYK413" s="104" t="s">
        <v>266</v>
      </c>
      <c r="NYL413" s="104" t="s">
        <v>266</v>
      </c>
      <c r="NYM413" s="104" t="s">
        <v>266</v>
      </c>
      <c r="NYN413" s="104" t="s">
        <v>266</v>
      </c>
      <c r="NYO413" s="104" t="s">
        <v>266</v>
      </c>
      <c r="NYP413" s="104" t="s">
        <v>266</v>
      </c>
      <c r="NYQ413" s="104" t="s">
        <v>266</v>
      </c>
      <c r="NYR413" s="104" t="s">
        <v>266</v>
      </c>
      <c r="NYS413" s="104" t="s">
        <v>266</v>
      </c>
      <c r="NYT413" s="104" t="s">
        <v>266</v>
      </c>
      <c r="NYU413" s="104" t="s">
        <v>266</v>
      </c>
      <c r="NYV413" s="104" t="s">
        <v>266</v>
      </c>
      <c r="NYW413" s="104" t="s">
        <v>266</v>
      </c>
      <c r="NYX413" s="104" t="s">
        <v>266</v>
      </c>
      <c r="NYY413" s="104" t="s">
        <v>266</v>
      </c>
      <c r="NYZ413" s="104" t="s">
        <v>266</v>
      </c>
      <c r="NZA413" s="104" t="s">
        <v>266</v>
      </c>
      <c r="NZB413" s="104" t="s">
        <v>266</v>
      </c>
      <c r="NZC413" s="104" t="s">
        <v>266</v>
      </c>
      <c r="NZD413" s="104" t="s">
        <v>266</v>
      </c>
      <c r="NZE413" s="104" t="s">
        <v>266</v>
      </c>
      <c r="NZF413" s="104" t="s">
        <v>266</v>
      </c>
      <c r="NZG413" s="104" t="s">
        <v>266</v>
      </c>
      <c r="NZH413" s="104" t="s">
        <v>266</v>
      </c>
      <c r="NZI413" s="104" t="s">
        <v>266</v>
      </c>
      <c r="NZJ413" s="104" t="s">
        <v>266</v>
      </c>
      <c r="NZK413" s="104" t="s">
        <v>266</v>
      </c>
      <c r="NZL413" s="104" t="s">
        <v>266</v>
      </c>
      <c r="NZM413" s="104" t="s">
        <v>266</v>
      </c>
      <c r="NZN413" s="104" t="s">
        <v>266</v>
      </c>
      <c r="NZO413" s="104" t="s">
        <v>266</v>
      </c>
      <c r="NZP413" s="104" t="s">
        <v>266</v>
      </c>
      <c r="NZQ413" s="104" t="s">
        <v>266</v>
      </c>
      <c r="NZR413" s="104" t="s">
        <v>266</v>
      </c>
      <c r="NZS413" s="104" t="s">
        <v>266</v>
      </c>
      <c r="NZT413" s="104" t="s">
        <v>266</v>
      </c>
      <c r="NZU413" s="104" t="s">
        <v>266</v>
      </c>
      <c r="NZV413" s="104" t="s">
        <v>266</v>
      </c>
      <c r="NZW413" s="104" t="s">
        <v>266</v>
      </c>
      <c r="NZX413" s="104" t="s">
        <v>266</v>
      </c>
      <c r="NZY413" s="104" t="s">
        <v>266</v>
      </c>
      <c r="NZZ413" s="104" t="s">
        <v>266</v>
      </c>
      <c r="OAA413" s="104" t="s">
        <v>266</v>
      </c>
      <c r="OAB413" s="104" t="s">
        <v>266</v>
      </c>
      <c r="OAC413" s="104" t="s">
        <v>266</v>
      </c>
      <c r="OAD413" s="104" t="s">
        <v>266</v>
      </c>
      <c r="OAE413" s="104" t="s">
        <v>266</v>
      </c>
      <c r="OAF413" s="104" t="s">
        <v>266</v>
      </c>
      <c r="OAG413" s="104" t="s">
        <v>266</v>
      </c>
      <c r="OAH413" s="104" t="s">
        <v>266</v>
      </c>
      <c r="OAI413" s="104" t="s">
        <v>266</v>
      </c>
      <c r="OAJ413" s="104" t="s">
        <v>266</v>
      </c>
      <c r="OAK413" s="104" t="s">
        <v>266</v>
      </c>
      <c r="OAL413" s="104" t="s">
        <v>266</v>
      </c>
      <c r="OAM413" s="104" t="s">
        <v>266</v>
      </c>
      <c r="OAN413" s="104" t="s">
        <v>266</v>
      </c>
      <c r="OAO413" s="104" t="s">
        <v>266</v>
      </c>
      <c r="OAP413" s="104" t="s">
        <v>266</v>
      </c>
      <c r="OAQ413" s="104" t="s">
        <v>266</v>
      </c>
      <c r="OAR413" s="104" t="s">
        <v>266</v>
      </c>
      <c r="OAS413" s="104" t="s">
        <v>266</v>
      </c>
      <c r="OAT413" s="104" t="s">
        <v>266</v>
      </c>
      <c r="OAU413" s="104" t="s">
        <v>266</v>
      </c>
      <c r="OAV413" s="104" t="s">
        <v>266</v>
      </c>
      <c r="OAW413" s="104" t="s">
        <v>266</v>
      </c>
      <c r="OAX413" s="104" t="s">
        <v>266</v>
      </c>
      <c r="OAY413" s="104" t="s">
        <v>266</v>
      </c>
      <c r="OAZ413" s="104" t="s">
        <v>266</v>
      </c>
      <c r="OBA413" s="104" t="s">
        <v>266</v>
      </c>
      <c r="OBB413" s="104" t="s">
        <v>266</v>
      </c>
      <c r="OBC413" s="104" t="s">
        <v>266</v>
      </c>
      <c r="OBD413" s="104" t="s">
        <v>266</v>
      </c>
      <c r="OBE413" s="104" t="s">
        <v>266</v>
      </c>
      <c r="OBF413" s="104" t="s">
        <v>266</v>
      </c>
      <c r="OBG413" s="104" t="s">
        <v>266</v>
      </c>
      <c r="OBH413" s="104" t="s">
        <v>266</v>
      </c>
      <c r="OBI413" s="104" t="s">
        <v>266</v>
      </c>
      <c r="OBJ413" s="104" t="s">
        <v>266</v>
      </c>
      <c r="OBK413" s="104" t="s">
        <v>266</v>
      </c>
      <c r="OBL413" s="104" t="s">
        <v>266</v>
      </c>
      <c r="OBM413" s="104" t="s">
        <v>266</v>
      </c>
      <c r="OBN413" s="104" t="s">
        <v>266</v>
      </c>
      <c r="OBO413" s="104" t="s">
        <v>266</v>
      </c>
      <c r="OBP413" s="104" t="s">
        <v>266</v>
      </c>
      <c r="OBQ413" s="104" t="s">
        <v>266</v>
      </c>
      <c r="OBR413" s="104" t="s">
        <v>266</v>
      </c>
      <c r="OBS413" s="104" t="s">
        <v>266</v>
      </c>
      <c r="OBT413" s="104" t="s">
        <v>266</v>
      </c>
      <c r="OBU413" s="104" t="s">
        <v>266</v>
      </c>
      <c r="OBV413" s="104" t="s">
        <v>266</v>
      </c>
      <c r="OBW413" s="104" t="s">
        <v>266</v>
      </c>
      <c r="OBX413" s="104" t="s">
        <v>266</v>
      </c>
      <c r="OBY413" s="104" t="s">
        <v>266</v>
      </c>
      <c r="OBZ413" s="104" t="s">
        <v>266</v>
      </c>
      <c r="OCA413" s="104" t="s">
        <v>266</v>
      </c>
      <c r="OCB413" s="104" t="s">
        <v>266</v>
      </c>
      <c r="OCC413" s="104" t="s">
        <v>266</v>
      </c>
      <c r="OCD413" s="104" t="s">
        <v>266</v>
      </c>
      <c r="OCE413" s="104" t="s">
        <v>266</v>
      </c>
      <c r="OCF413" s="104" t="s">
        <v>266</v>
      </c>
      <c r="OCG413" s="104" t="s">
        <v>266</v>
      </c>
      <c r="OCH413" s="104" t="s">
        <v>266</v>
      </c>
      <c r="OCI413" s="104" t="s">
        <v>266</v>
      </c>
      <c r="OCJ413" s="104" t="s">
        <v>266</v>
      </c>
      <c r="OCK413" s="104" t="s">
        <v>266</v>
      </c>
      <c r="OCL413" s="104" t="s">
        <v>266</v>
      </c>
      <c r="OCM413" s="104" t="s">
        <v>266</v>
      </c>
      <c r="OCN413" s="104" t="s">
        <v>266</v>
      </c>
      <c r="OCO413" s="104" t="s">
        <v>266</v>
      </c>
      <c r="OCP413" s="104" t="s">
        <v>266</v>
      </c>
      <c r="OCQ413" s="104" t="s">
        <v>266</v>
      </c>
      <c r="OCR413" s="104" t="s">
        <v>266</v>
      </c>
      <c r="OCS413" s="104" t="s">
        <v>266</v>
      </c>
      <c r="OCT413" s="104" t="s">
        <v>266</v>
      </c>
      <c r="OCU413" s="104" t="s">
        <v>266</v>
      </c>
      <c r="OCV413" s="104" t="s">
        <v>266</v>
      </c>
      <c r="OCW413" s="104" t="s">
        <v>266</v>
      </c>
      <c r="OCX413" s="104" t="s">
        <v>266</v>
      </c>
      <c r="OCY413" s="104" t="s">
        <v>266</v>
      </c>
      <c r="OCZ413" s="104" t="s">
        <v>266</v>
      </c>
      <c r="ODA413" s="104" t="s">
        <v>266</v>
      </c>
      <c r="ODB413" s="104" t="s">
        <v>266</v>
      </c>
      <c r="ODC413" s="104" t="s">
        <v>266</v>
      </c>
      <c r="ODD413" s="104" t="s">
        <v>266</v>
      </c>
      <c r="ODE413" s="104" t="s">
        <v>266</v>
      </c>
      <c r="ODF413" s="104" t="s">
        <v>266</v>
      </c>
      <c r="ODG413" s="104" t="s">
        <v>266</v>
      </c>
      <c r="ODH413" s="104" t="s">
        <v>266</v>
      </c>
      <c r="ODI413" s="104" t="s">
        <v>266</v>
      </c>
      <c r="ODJ413" s="104" t="s">
        <v>266</v>
      </c>
      <c r="ODK413" s="104" t="s">
        <v>266</v>
      </c>
      <c r="ODL413" s="104" t="s">
        <v>266</v>
      </c>
      <c r="ODM413" s="104" t="s">
        <v>266</v>
      </c>
      <c r="ODN413" s="104" t="s">
        <v>266</v>
      </c>
      <c r="ODO413" s="104" t="s">
        <v>266</v>
      </c>
      <c r="ODP413" s="104" t="s">
        <v>266</v>
      </c>
      <c r="ODQ413" s="104" t="s">
        <v>266</v>
      </c>
      <c r="ODR413" s="104" t="s">
        <v>266</v>
      </c>
      <c r="ODS413" s="104" t="s">
        <v>266</v>
      </c>
      <c r="ODT413" s="104" t="s">
        <v>266</v>
      </c>
      <c r="ODU413" s="104" t="s">
        <v>266</v>
      </c>
      <c r="ODV413" s="104" t="s">
        <v>266</v>
      </c>
      <c r="ODW413" s="104" t="s">
        <v>266</v>
      </c>
      <c r="ODX413" s="104" t="s">
        <v>266</v>
      </c>
      <c r="ODY413" s="104" t="s">
        <v>266</v>
      </c>
      <c r="ODZ413" s="104" t="s">
        <v>266</v>
      </c>
      <c r="OEA413" s="104" t="s">
        <v>266</v>
      </c>
      <c r="OEB413" s="104" t="s">
        <v>266</v>
      </c>
      <c r="OEC413" s="104" t="s">
        <v>266</v>
      </c>
      <c r="OED413" s="104" t="s">
        <v>266</v>
      </c>
      <c r="OEE413" s="104" t="s">
        <v>266</v>
      </c>
      <c r="OEF413" s="104" t="s">
        <v>266</v>
      </c>
      <c r="OEG413" s="104" t="s">
        <v>266</v>
      </c>
      <c r="OEH413" s="104" t="s">
        <v>266</v>
      </c>
      <c r="OEI413" s="104" t="s">
        <v>266</v>
      </c>
      <c r="OEJ413" s="104" t="s">
        <v>266</v>
      </c>
      <c r="OEK413" s="104" t="s">
        <v>266</v>
      </c>
      <c r="OEL413" s="104" t="s">
        <v>266</v>
      </c>
      <c r="OEM413" s="104" t="s">
        <v>266</v>
      </c>
      <c r="OEN413" s="104" t="s">
        <v>266</v>
      </c>
      <c r="OEO413" s="104" t="s">
        <v>266</v>
      </c>
      <c r="OEP413" s="104" t="s">
        <v>266</v>
      </c>
      <c r="OEQ413" s="104" t="s">
        <v>266</v>
      </c>
      <c r="OER413" s="104" t="s">
        <v>266</v>
      </c>
      <c r="OES413" s="104" t="s">
        <v>266</v>
      </c>
      <c r="OET413" s="104" t="s">
        <v>266</v>
      </c>
      <c r="OEU413" s="104" t="s">
        <v>266</v>
      </c>
      <c r="OEV413" s="104" t="s">
        <v>266</v>
      </c>
      <c r="OEW413" s="104" t="s">
        <v>266</v>
      </c>
      <c r="OEX413" s="104" t="s">
        <v>266</v>
      </c>
      <c r="OEY413" s="104" t="s">
        <v>266</v>
      </c>
      <c r="OEZ413" s="104" t="s">
        <v>266</v>
      </c>
      <c r="OFA413" s="104" t="s">
        <v>266</v>
      </c>
      <c r="OFB413" s="104" t="s">
        <v>266</v>
      </c>
      <c r="OFC413" s="104" t="s">
        <v>266</v>
      </c>
      <c r="OFD413" s="104" t="s">
        <v>266</v>
      </c>
      <c r="OFE413" s="104" t="s">
        <v>266</v>
      </c>
      <c r="OFF413" s="104" t="s">
        <v>266</v>
      </c>
      <c r="OFG413" s="104" t="s">
        <v>266</v>
      </c>
      <c r="OFH413" s="104" t="s">
        <v>266</v>
      </c>
      <c r="OFI413" s="104" t="s">
        <v>266</v>
      </c>
      <c r="OFJ413" s="104" t="s">
        <v>266</v>
      </c>
      <c r="OFK413" s="104" t="s">
        <v>266</v>
      </c>
      <c r="OFL413" s="104" t="s">
        <v>266</v>
      </c>
      <c r="OFM413" s="104" t="s">
        <v>266</v>
      </c>
      <c r="OFN413" s="104" t="s">
        <v>266</v>
      </c>
      <c r="OFO413" s="104" t="s">
        <v>266</v>
      </c>
      <c r="OFP413" s="104" t="s">
        <v>266</v>
      </c>
      <c r="OFQ413" s="104" t="s">
        <v>266</v>
      </c>
      <c r="OFR413" s="104" t="s">
        <v>266</v>
      </c>
      <c r="OFS413" s="104" t="s">
        <v>266</v>
      </c>
      <c r="OFT413" s="104" t="s">
        <v>266</v>
      </c>
      <c r="OFU413" s="104" t="s">
        <v>266</v>
      </c>
      <c r="OFV413" s="104" t="s">
        <v>266</v>
      </c>
      <c r="OFW413" s="104" t="s">
        <v>266</v>
      </c>
      <c r="OFX413" s="104" t="s">
        <v>266</v>
      </c>
      <c r="OFY413" s="104" t="s">
        <v>266</v>
      </c>
      <c r="OFZ413" s="104" t="s">
        <v>266</v>
      </c>
      <c r="OGA413" s="104" t="s">
        <v>266</v>
      </c>
      <c r="OGB413" s="104" t="s">
        <v>266</v>
      </c>
      <c r="OGC413" s="104" t="s">
        <v>266</v>
      </c>
      <c r="OGD413" s="104" t="s">
        <v>266</v>
      </c>
      <c r="OGE413" s="104" t="s">
        <v>266</v>
      </c>
      <c r="OGF413" s="104" t="s">
        <v>266</v>
      </c>
      <c r="OGG413" s="104" t="s">
        <v>266</v>
      </c>
      <c r="OGH413" s="104" t="s">
        <v>266</v>
      </c>
      <c r="OGI413" s="104" t="s">
        <v>266</v>
      </c>
      <c r="OGJ413" s="104" t="s">
        <v>266</v>
      </c>
      <c r="OGK413" s="104" t="s">
        <v>266</v>
      </c>
      <c r="OGL413" s="104" t="s">
        <v>266</v>
      </c>
      <c r="OGM413" s="104" t="s">
        <v>266</v>
      </c>
      <c r="OGN413" s="104" t="s">
        <v>266</v>
      </c>
      <c r="OGO413" s="104" t="s">
        <v>266</v>
      </c>
      <c r="OGP413" s="104" t="s">
        <v>266</v>
      </c>
      <c r="OGQ413" s="104" t="s">
        <v>266</v>
      </c>
      <c r="OGR413" s="104" t="s">
        <v>266</v>
      </c>
      <c r="OGS413" s="104" t="s">
        <v>266</v>
      </c>
      <c r="OGT413" s="104" t="s">
        <v>266</v>
      </c>
      <c r="OGU413" s="104" t="s">
        <v>266</v>
      </c>
      <c r="OGV413" s="104" t="s">
        <v>266</v>
      </c>
      <c r="OGW413" s="104" t="s">
        <v>266</v>
      </c>
      <c r="OGX413" s="104" t="s">
        <v>266</v>
      </c>
      <c r="OGY413" s="104" t="s">
        <v>266</v>
      </c>
      <c r="OGZ413" s="104" t="s">
        <v>266</v>
      </c>
      <c r="OHA413" s="104" t="s">
        <v>266</v>
      </c>
      <c r="OHB413" s="104" t="s">
        <v>266</v>
      </c>
      <c r="OHC413" s="104" t="s">
        <v>266</v>
      </c>
      <c r="OHD413" s="104" t="s">
        <v>266</v>
      </c>
      <c r="OHE413" s="104" t="s">
        <v>266</v>
      </c>
      <c r="OHF413" s="104" t="s">
        <v>266</v>
      </c>
      <c r="OHG413" s="104" t="s">
        <v>266</v>
      </c>
      <c r="OHH413" s="104" t="s">
        <v>266</v>
      </c>
      <c r="OHI413" s="104" t="s">
        <v>266</v>
      </c>
      <c r="OHJ413" s="104" t="s">
        <v>266</v>
      </c>
      <c r="OHK413" s="104" t="s">
        <v>266</v>
      </c>
      <c r="OHL413" s="104" t="s">
        <v>266</v>
      </c>
      <c r="OHM413" s="104" t="s">
        <v>266</v>
      </c>
      <c r="OHN413" s="104" t="s">
        <v>266</v>
      </c>
      <c r="OHO413" s="104" t="s">
        <v>266</v>
      </c>
      <c r="OHP413" s="104" t="s">
        <v>266</v>
      </c>
      <c r="OHQ413" s="104" t="s">
        <v>266</v>
      </c>
      <c r="OHR413" s="104" t="s">
        <v>266</v>
      </c>
      <c r="OHS413" s="104" t="s">
        <v>266</v>
      </c>
      <c r="OHT413" s="104" t="s">
        <v>266</v>
      </c>
      <c r="OHU413" s="104" t="s">
        <v>266</v>
      </c>
      <c r="OHV413" s="104" t="s">
        <v>266</v>
      </c>
      <c r="OHW413" s="104" t="s">
        <v>266</v>
      </c>
      <c r="OHX413" s="104" t="s">
        <v>266</v>
      </c>
      <c r="OHY413" s="104" t="s">
        <v>266</v>
      </c>
      <c r="OHZ413" s="104" t="s">
        <v>266</v>
      </c>
      <c r="OIA413" s="104" t="s">
        <v>266</v>
      </c>
      <c r="OIB413" s="104" t="s">
        <v>266</v>
      </c>
      <c r="OIC413" s="104" t="s">
        <v>266</v>
      </c>
      <c r="OID413" s="104" t="s">
        <v>266</v>
      </c>
      <c r="OIE413" s="104" t="s">
        <v>266</v>
      </c>
      <c r="OIF413" s="104" t="s">
        <v>266</v>
      </c>
      <c r="OIG413" s="104" t="s">
        <v>266</v>
      </c>
      <c r="OIH413" s="104" t="s">
        <v>266</v>
      </c>
      <c r="OII413" s="104" t="s">
        <v>266</v>
      </c>
      <c r="OIJ413" s="104" t="s">
        <v>266</v>
      </c>
      <c r="OIK413" s="104" t="s">
        <v>266</v>
      </c>
      <c r="OIL413" s="104" t="s">
        <v>266</v>
      </c>
      <c r="OIM413" s="104" t="s">
        <v>266</v>
      </c>
      <c r="OIN413" s="104" t="s">
        <v>266</v>
      </c>
      <c r="OIO413" s="104" t="s">
        <v>266</v>
      </c>
      <c r="OIP413" s="104" t="s">
        <v>266</v>
      </c>
      <c r="OIQ413" s="104" t="s">
        <v>266</v>
      </c>
      <c r="OIR413" s="104" t="s">
        <v>266</v>
      </c>
      <c r="OIS413" s="104" t="s">
        <v>266</v>
      </c>
      <c r="OIT413" s="104" t="s">
        <v>266</v>
      </c>
      <c r="OIU413" s="104" t="s">
        <v>266</v>
      </c>
      <c r="OIV413" s="104" t="s">
        <v>266</v>
      </c>
      <c r="OIW413" s="104" t="s">
        <v>266</v>
      </c>
      <c r="OIX413" s="104" t="s">
        <v>266</v>
      </c>
      <c r="OIY413" s="104" t="s">
        <v>266</v>
      </c>
      <c r="OIZ413" s="104" t="s">
        <v>266</v>
      </c>
      <c r="OJA413" s="104" t="s">
        <v>266</v>
      </c>
      <c r="OJB413" s="104" t="s">
        <v>266</v>
      </c>
      <c r="OJC413" s="104" t="s">
        <v>266</v>
      </c>
      <c r="OJD413" s="104" t="s">
        <v>266</v>
      </c>
      <c r="OJE413" s="104" t="s">
        <v>266</v>
      </c>
      <c r="OJF413" s="104" t="s">
        <v>266</v>
      </c>
      <c r="OJG413" s="104" t="s">
        <v>266</v>
      </c>
      <c r="OJH413" s="104" t="s">
        <v>266</v>
      </c>
      <c r="OJI413" s="104" t="s">
        <v>266</v>
      </c>
      <c r="OJJ413" s="104" t="s">
        <v>266</v>
      </c>
      <c r="OJK413" s="104" t="s">
        <v>266</v>
      </c>
      <c r="OJL413" s="104" t="s">
        <v>266</v>
      </c>
      <c r="OJM413" s="104" t="s">
        <v>266</v>
      </c>
      <c r="OJN413" s="104" t="s">
        <v>266</v>
      </c>
      <c r="OJO413" s="104" t="s">
        <v>266</v>
      </c>
      <c r="OJP413" s="104" t="s">
        <v>266</v>
      </c>
      <c r="OJQ413" s="104" t="s">
        <v>266</v>
      </c>
      <c r="OJR413" s="104" t="s">
        <v>266</v>
      </c>
      <c r="OJS413" s="104" t="s">
        <v>266</v>
      </c>
      <c r="OJT413" s="104" t="s">
        <v>266</v>
      </c>
      <c r="OJU413" s="104" t="s">
        <v>266</v>
      </c>
      <c r="OJV413" s="104" t="s">
        <v>266</v>
      </c>
      <c r="OJW413" s="104" t="s">
        <v>266</v>
      </c>
      <c r="OJX413" s="104" t="s">
        <v>266</v>
      </c>
      <c r="OJY413" s="104" t="s">
        <v>266</v>
      </c>
      <c r="OJZ413" s="104" t="s">
        <v>266</v>
      </c>
      <c r="OKA413" s="104" t="s">
        <v>266</v>
      </c>
      <c r="OKB413" s="104" t="s">
        <v>266</v>
      </c>
      <c r="OKC413" s="104" t="s">
        <v>266</v>
      </c>
      <c r="OKD413" s="104" t="s">
        <v>266</v>
      </c>
      <c r="OKE413" s="104" t="s">
        <v>266</v>
      </c>
      <c r="OKF413" s="104" t="s">
        <v>266</v>
      </c>
      <c r="OKG413" s="104" t="s">
        <v>266</v>
      </c>
      <c r="OKH413" s="104" t="s">
        <v>266</v>
      </c>
      <c r="OKI413" s="104" t="s">
        <v>266</v>
      </c>
      <c r="OKJ413" s="104" t="s">
        <v>266</v>
      </c>
      <c r="OKK413" s="104" t="s">
        <v>266</v>
      </c>
      <c r="OKL413" s="104" t="s">
        <v>266</v>
      </c>
      <c r="OKM413" s="104" t="s">
        <v>266</v>
      </c>
      <c r="OKN413" s="104" t="s">
        <v>266</v>
      </c>
      <c r="OKO413" s="104" t="s">
        <v>266</v>
      </c>
      <c r="OKP413" s="104" t="s">
        <v>266</v>
      </c>
      <c r="OKQ413" s="104" t="s">
        <v>266</v>
      </c>
      <c r="OKR413" s="104" t="s">
        <v>266</v>
      </c>
      <c r="OKS413" s="104" t="s">
        <v>266</v>
      </c>
      <c r="OKT413" s="104" t="s">
        <v>266</v>
      </c>
      <c r="OKU413" s="104" t="s">
        <v>266</v>
      </c>
      <c r="OKV413" s="104" t="s">
        <v>266</v>
      </c>
      <c r="OKW413" s="104" t="s">
        <v>266</v>
      </c>
      <c r="OKX413" s="104" t="s">
        <v>266</v>
      </c>
      <c r="OKY413" s="104" t="s">
        <v>266</v>
      </c>
      <c r="OKZ413" s="104" t="s">
        <v>266</v>
      </c>
      <c r="OLA413" s="104" t="s">
        <v>266</v>
      </c>
      <c r="OLB413" s="104" t="s">
        <v>266</v>
      </c>
      <c r="OLC413" s="104" t="s">
        <v>266</v>
      </c>
      <c r="OLD413" s="104" t="s">
        <v>266</v>
      </c>
      <c r="OLE413" s="104" t="s">
        <v>266</v>
      </c>
      <c r="OLF413" s="104" t="s">
        <v>266</v>
      </c>
      <c r="OLG413" s="104" t="s">
        <v>266</v>
      </c>
      <c r="OLH413" s="104" t="s">
        <v>266</v>
      </c>
      <c r="OLI413" s="104" t="s">
        <v>266</v>
      </c>
      <c r="OLJ413" s="104" t="s">
        <v>266</v>
      </c>
      <c r="OLK413" s="104" t="s">
        <v>266</v>
      </c>
      <c r="OLL413" s="104" t="s">
        <v>266</v>
      </c>
      <c r="OLM413" s="104" t="s">
        <v>266</v>
      </c>
      <c r="OLN413" s="104" t="s">
        <v>266</v>
      </c>
      <c r="OLO413" s="104" t="s">
        <v>266</v>
      </c>
      <c r="OLP413" s="104" t="s">
        <v>266</v>
      </c>
      <c r="OLQ413" s="104" t="s">
        <v>266</v>
      </c>
      <c r="OLR413" s="104" t="s">
        <v>266</v>
      </c>
      <c r="OLS413" s="104" t="s">
        <v>266</v>
      </c>
      <c r="OLT413" s="104" t="s">
        <v>266</v>
      </c>
      <c r="OLU413" s="104" t="s">
        <v>266</v>
      </c>
      <c r="OLV413" s="104" t="s">
        <v>266</v>
      </c>
      <c r="OLW413" s="104" t="s">
        <v>266</v>
      </c>
      <c r="OLX413" s="104" t="s">
        <v>266</v>
      </c>
      <c r="OLY413" s="104" t="s">
        <v>266</v>
      </c>
      <c r="OLZ413" s="104" t="s">
        <v>266</v>
      </c>
      <c r="OMA413" s="104" t="s">
        <v>266</v>
      </c>
      <c r="OMB413" s="104" t="s">
        <v>266</v>
      </c>
      <c r="OMC413" s="104" t="s">
        <v>266</v>
      </c>
      <c r="OMD413" s="104" t="s">
        <v>266</v>
      </c>
      <c r="OME413" s="104" t="s">
        <v>266</v>
      </c>
      <c r="OMF413" s="104" t="s">
        <v>266</v>
      </c>
      <c r="OMG413" s="104" t="s">
        <v>266</v>
      </c>
      <c r="OMH413" s="104" t="s">
        <v>266</v>
      </c>
      <c r="OMI413" s="104" t="s">
        <v>266</v>
      </c>
      <c r="OMJ413" s="104" t="s">
        <v>266</v>
      </c>
      <c r="OMK413" s="104" t="s">
        <v>266</v>
      </c>
      <c r="OML413" s="104" t="s">
        <v>266</v>
      </c>
      <c r="OMM413" s="104" t="s">
        <v>266</v>
      </c>
      <c r="OMN413" s="104" t="s">
        <v>266</v>
      </c>
      <c r="OMO413" s="104" t="s">
        <v>266</v>
      </c>
      <c r="OMP413" s="104" t="s">
        <v>266</v>
      </c>
      <c r="OMQ413" s="104" t="s">
        <v>266</v>
      </c>
      <c r="OMR413" s="104" t="s">
        <v>266</v>
      </c>
      <c r="OMS413" s="104" t="s">
        <v>266</v>
      </c>
      <c r="OMT413" s="104" t="s">
        <v>266</v>
      </c>
      <c r="OMU413" s="104" t="s">
        <v>266</v>
      </c>
      <c r="OMV413" s="104" t="s">
        <v>266</v>
      </c>
      <c r="OMW413" s="104" t="s">
        <v>266</v>
      </c>
      <c r="OMX413" s="104" t="s">
        <v>266</v>
      </c>
      <c r="OMY413" s="104" t="s">
        <v>266</v>
      </c>
      <c r="OMZ413" s="104" t="s">
        <v>266</v>
      </c>
      <c r="ONA413" s="104" t="s">
        <v>266</v>
      </c>
      <c r="ONB413" s="104" t="s">
        <v>266</v>
      </c>
      <c r="ONC413" s="104" t="s">
        <v>266</v>
      </c>
      <c r="OND413" s="104" t="s">
        <v>266</v>
      </c>
      <c r="ONE413" s="104" t="s">
        <v>266</v>
      </c>
      <c r="ONF413" s="104" t="s">
        <v>266</v>
      </c>
      <c r="ONG413" s="104" t="s">
        <v>266</v>
      </c>
      <c r="ONH413" s="104" t="s">
        <v>266</v>
      </c>
      <c r="ONI413" s="104" t="s">
        <v>266</v>
      </c>
      <c r="ONJ413" s="104" t="s">
        <v>266</v>
      </c>
      <c r="ONK413" s="104" t="s">
        <v>266</v>
      </c>
      <c r="ONL413" s="104" t="s">
        <v>266</v>
      </c>
      <c r="ONM413" s="104" t="s">
        <v>266</v>
      </c>
      <c r="ONN413" s="104" t="s">
        <v>266</v>
      </c>
      <c r="ONO413" s="104" t="s">
        <v>266</v>
      </c>
      <c r="ONP413" s="104" t="s">
        <v>266</v>
      </c>
      <c r="ONQ413" s="104" t="s">
        <v>266</v>
      </c>
      <c r="ONR413" s="104" t="s">
        <v>266</v>
      </c>
      <c r="ONS413" s="104" t="s">
        <v>266</v>
      </c>
      <c r="ONT413" s="104" t="s">
        <v>266</v>
      </c>
      <c r="ONU413" s="104" t="s">
        <v>266</v>
      </c>
      <c r="ONV413" s="104" t="s">
        <v>266</v>
      </c>
      <c r="ONW413" s="104" t="s">
        <v>266</v>
      </c>
      <c r="ONX413" s="104" t="s">
        <v>266</v>
      </c>
      <c r="ONY413" s="104" t="s">
        <v>266</v>
      </c>
      <c r="ONZ413" s="104" t="s">
        <v>266</v>
      </c>
      <c r="OOA413" s="104" t="s">
        <v>266</v>
      </c>
      <c r="OOB413" s="104" t="s">
        <v>266</v>
      </c>
      <c r="OOC413" s="104" t="s">
        <v>266</v>
      </c>
      <c r="OOD413" s="104" t="s">
        <v>266</v>
      </c>
      <c r="OOE413" s="104" t="s">
        <v>266</v>
      </c>
      <c r="OOF413" s="104" t="s">
        <v>266</v>
      </c>
      <c r="OOG413" s="104" t="s">
        <v>266</v>
      </c>
      <c r="OOH413" s="104" t="s">
        <v>266</v>
      </c>
      <c r="OOI413" s="104" t="s">
        <v>266</v>
      </c>
      <c r="OOJ413" s="104" t="s">
        <v>266</v>
      </c>
      <c r="OOK413" s="104" t="s">
        <v>266</v>
      </c>
      <c r="OOL413" s="104" t="s">
        <v>266</v>
      </c>
      <c r="OOM413" s="104" t="s">
        <v>266</v>
      </c>
      <c r="OON413" s="104" t="s">
        <v>266</v>
      </c>
      <c r="OOO413" s="104" t="s">
        <v>266</v>
      </c>
      <c r="OOP413" s="104" t="s">
        <v>266</v>
      </c>
      <c r="OOQ413" s="104" t="s">
        <v>266</v>
      </c>
      <c r="OOR413" s="104" t="s">
        <v>266</v>
      </c>
      <c r="OOS413" s="104" t="s">
        <v>266</v>
      </c>
      <c r="OOT413" s="104" t="s">
        <v>266</v>
      </c>
      <c r="OOU413" s="104" t="s">
        <v>266</v>
      </c>
      <c r="OOV413" s="104" t="s">
        <v>266</v>
      </c>
      <c r="OOW413" s="104" t="s">
        <v>266</v>
      </c>
      <c r="OOX413" s="104" t="s">
        <v>266</v>
      </c>
      <c r="OOY413" s="104" t="s">
        <v>266</v>
      </c>
      <c r="OOZ413" s="104" t="s">
        <v>266</v>
      </c>
      <c r="OPA413" s="104" t="s">
        <v>266</v>
      </c>
      <c r="OPB413" s="104" t="s">
        <v>266</v>
      </c>
      <c r="OPC413" s="104" t="s">
        <v>266</v>
      </c>
      <c r="OPD413" s="104" t="s">
        <v>266</v>
      </c>
      <c r="OPE413" s="104" t="s">
        <v>266</v>
      </c>
      <c r="OPF413" s="104" t="s">
        <v>266</v>
      </c>
      <c r="OPG413" s="104" t="s">
        <v>266</v>
      </c>
      <c r="OPH413" s="104" t="s">
        <v>266</v>
      </c>
      <c r="OPI413" s="104" t="s">
        <v>266</v>
      </c>
      <c r="OPJ413" s="104" t="s">
        <v>266</v>
      </c>
      <c r="OPK413" s="104" t="s">
        <v>266</v>
      </c>
      <c r="OPL413" s="104" t="s">
        <v>266</v>
      </c>
      <c r="OPM413" s="104" t="s">
        <v>266</v>
      </c>
      <c r="OPN413" s="104" t="s">
        <v>266</v>
      </c>
      <c r="OPO413" s="104" t="s">
        <v>266</v>
      </c>
      <c r="OPP413" s="104" t="s">
        <v>266</v>
      </c>
      <c r="OPQ413" s="104" t="s">
        <v>266</v>
      </c>
      <c r="OPR413" s="104" t="s">
        <v>266</v>
      </c>
      <c r="OPS413" s="104" t="s">
        <v>266</v>
      </c>
      <c r="OPT413" s="104" t="s">
        <v>266</v>
      </c>
      <c r="OPU413" s="104" t="s">
        <v>266</v>
      </c>
      <c r="OPV413" s="104" t="s">
        <v>266</v>
      </c>
      <c r="OPW413" s="104" t="s">
        <v>266</v>
      </c>
      <c r="OPX413" s="104" t="s">
        <v>266</v>
      </c>
      <c r="OPY413" s="104" t="s">
        <v>266</v>
      </c>
      <c r="OPZ413" s="104" t="s">
        <v>266</v>
      </c>
      <c r="OQA413" s="104" t="s">
        <v>266</v>
      </c>
      <c r="OQB413" s="104" t="s">
        <v>266</v>
      </c>
      <c r="OQC413" s="104" t="s">
        <v>266</v>
      </c>
      <c r="OQD413" s="104" t="s">
        <v>266</v>
      </c>
      <c r="OQE413" s="104" t="s">
        <v>266</v>
      </c>
      <c r="OQF413" s="104" t="s">
        <v>266</v>
      </c>
      <c r="OQG413" s="104" t="s">
        <v>266</v>
      </c>
      <c r="OQH413" s="104" t="s">
        <v>266</v>
      </c>
      <c r="OQI413" s="104" t="s">
        <v>266</v>
      </c>
      <c r="OQJ413" s="104" t="s">
        <v>266</v>
      </c>
      <c r="OQK413" s="104" t="s">
        <v>266</v>
      </c>
      <c r="OQL413" s="104" t="s">
        <v>266</v>
      </c>
      <c r="OQM413" s="104" t="s">
        <v>266</v>
      </c>
      <c r="OQN413" s="104" t="s">
        <v>266</v>
      </c>
      <c r="OQO413" s="104" t="s">
        <v>266</v>
      </c>
      <c r="OQP413" s="104" t="s">
        <v>266</v>
      </c>
      <c r="OQQ413" s="104" t="s">
        <v>266</v>
      </c>
      <c r="OQR413" s="104" t="s">
        <v>266</v>
      </c>
      <c r="OQS413" s="104" t="s">
        <v>266</v>
      </c>
      <c r="OQT413" s="104" t="s">
        <v>266</v>
      </c>
      <c r="OQU413" s="104" t="s">
        <v>266</v>
      </c>
      <c r="OQV413" s="104" t="s">
        <v>266</v>
      </c>
      <c r="OQW413" s="104" t="s">
        <v>266</v>
      </c>
      <c r="OQX413" s="104" t="s">
        <v>266</v>
      </c>
      <c r="OQY413" s="104" t="s">
        <v>266</v>
      </c>
      <c r="OQZ413" s="104" t="s">
        <v>266</v>
      </c>
      <c r="ORA413" s="104" t="s">
        <v>266</v>
      </c>
      <c r="ORB413" s="104" t="s">
        <v>266</v>
      </c>
      <c r="ORC413" s="104" t="s">
        <v>266</v>
      </c>
      <c r="ORD413" s="104" t="s">
        <v>266</v>
      </c>
      <c r="ORE413" s="104" t="s">
        <v>266</v>
      </c>
      <c r="ORF413" s="104" t="s">
        <v>266</v>
      </c>
      <c r="ORG413" s="104" t="s">
        <v>266</v>
      </c>
      <c r="ORH413" s="104" t="s">
        <v>266</v>
      </c>
      <c r="ORI413" s="104" t="s">
        <v>266</v>
      </c>
      <c r="ORJ413" s="104" t="s">
        <v>266</v>
      </c>
      <c r="ORK413" s="104" t="s">
        <v>266</v>
      </c>
      <c r="ORL413" s="104" t="s">
        <v>266</v>
      </c>
      <c r="ORM413" s="104" t="s">
        <v>266</v>
      </c>
      <c r="ORN413" s="104" t="s">
        <v>266</v>
      </c>
      <c r="ORO413" s="104" t="s">
        <v>266</v>
      </c>
      <c r="ORP413" s="104" t="s">
        <v>266</v>
      </c>
      <c r="ORQ413" s="104" t="s">
        <v>266</v>
      </c>
      <c r="ORR413" s="104" t="s">
        <v>266</v>
      </c>
      <c r="ORS413" s="104" t="s">
        <v>266</v>
      </c>
      <c r="ORT413" s="104" t="s">
        <v>266</v>
      </c>
      <c r="ORU413" s="104" t="s">
        <v>266</v>
      </c>
      <c r="ORV413" s="104" t="s">
        <v>266</v>
      </c>
      <c r="ORW413" s="104" t="s">
        <v>266</v>
      </c>
      <c r="ORX413" s="104" t="s">
        <v>266</v>
      </c>
      <c r="ORY413" s="104" t="s">
        <v>266</v>
      </c>
      <c r="ORZ413" s="104" t="s">
        <v>266</v>
      </c>
      <c r="OSA413" s="104" t="s">
        <v>266</v>
      </c>
      <c r="OSB413" s="104" t="s">
        <v>266</v>
      </c>
      <c r="OSC413" s="104" t="s">
        <v>266</v>
      </c>
      <c r="OSD413" s="104" t="s">
        <v>266</v>
      </c>
      <c r="OSE413" s="104" t="s">
        <v>266</v>
      </c>
      <c r="OSF413" s="104" t="s">
        <v>266</v>
      </c>
      <c r="OSG413" s="104" t="s">
        <v>266</v>
      </c>
      <c r="OSH413" s="104" t="s">
        <v>266</v>
      </c>
      <c r="OSI413" s="104" t="s">
        <v>266</v>
      </c>
      <c r="OSJ413" s="104" t="s">
        <v>266</v>
      </c>
      <c r="OSK413" s="104" t="s">
        <v>266</v>
      </c>
      <c r="OSL413" s="104" t="s">
        <v>266</v>
      </c>
      <c r="OSM413" s="104" t="s">
        <v>266</v>
      </c>
      <c r="OSN413" s="104" t="s">
        <v>266</v>
      </c>
      <c r="OSO413" s="104" t="s">
        <v>266</v>
      </c>
      <c r="OSP413" s="104" t="s">
        <v>266</v>
      </c>
      <c r="OSQ413" s="104" t="s">
        <v>266</v>
      </c>
      <c r="OSR413" s="104" t="s">
        <v>266</v>
      </c>
      <c r="OSS413" s="104" t="s">
        <v>266</v>
      </c>
      <c r="OST413" s="104" t="s">
        <v>266</v>
      </c>
      <c r="OSU413" s="104" t="s">
        <v>266</v>
      </c>
      <c r="OSV413" s="104" t="s">
        <v>266</v>
      </c>
      <c r="OSW413" s="104" t="s">
        <v>266</v>
      </c>
      <c r="OSX413" s="104" t="s">
        <v>266</v>
      </c>
      <c r="OSY413" s="104" t="s">
        <v>266</v>
      </c>
      <c r="OSZ413" s="104" t="s">
        <v>266</v>
      </c>
      <c r="OTA413" s="104" t="s">
        <v>266</v>
      </c>
      <c r="OTB413" s="104" t="s">
        <v>266</v>
      </c>
      <c r="OTC413" s="104" t="s">
        <v>266</v>
      </c>
      <c r="OTD413" s="104" t="s">
        <v>266</v>
      </c>
      <c r="OTE413" s="104" t="s">
        <v>266</v>
      </c>
      <c r="OTF413" s="104" t="s">
        <v>266</v>
      </c>
      <c r="OTG413" s="104" t="s">
        <v>266</v>
      </c>
      <c r="OTH413" s="104" t="s">
        <v>266</v>
      </c>
      <c r="OTI413" s="104" t="s">
        <v>266</v>
      </c>
      <c r="OTJ413" s="104" t="s">
        <v>266</v>
      </c>
      <c r="OTK413" s="104" t="s">
        <v>266</v>
      </c>
      <c r="OTL413" s="104" t="s">
        <v>266</v>
      </c>
      <c r="OTM413" s="104" t="s">
        <v>266</v>
      </c>
      <c r="OTN413" s="104" t="s">
        <v>266</v>
      </c>
      <c r="OTO413" s="104" t="s">
        <v>266</v>
      </c>
      <c r="OTP413" s="104" t="s">
        <v>266</v>
      </c>
      <c r="OTQ413" s="104" t="s">
        <v>266</v>
      </c>
      <c r="OTR413" s="104" t="s">
        <v>266</v>
      </c>
      <c r="OTS413" s="104" t="s">
        <v>266</v>
      </c>
      <c r="OTT413" s="104" t="s">
        <v>266</v>
      </c>
      <c r="OTU413" s="104" t="s">
        <v>266</v>
      </c>
      <c r="OTV413" s="104" t="s">
        <v>266</v>
      </c>
      <c r="OTW413" s="104" t="s">
        <v>266</v>
      </c>
      <c r="OTX413" s="104" t="s">
        <v>266</v>
      </c>
      <c r="OTY413" s="104" t="s">
        <v>266</v>
      </c>
      <c r="OTZ413" s="104" t="s">
        <v>266</v>
      </c>
      <c r="OUA413" s="104" t="s">
        <v>266</v>
      </c>
      <c r="OUB413" s="104" t="s">
        <v>266</v>
      </c>
      <c r="OUC413" s="104" t="s">
        <v>266</v>
      </c>
      <c r="OUD413" s="104" t="s">
        <v>266</v>
      </c>
      <c r="OUE413" s="104" t="s">
        <v>266</v>
      </c>
      <c r="OUF413" s="104" t="s">
        <v>266</v>
      </c>
      <c r="OUG413" s="104" t="s">
        <v>266</v>
      </c>
      <c r="OUH413" s="104" t="s">
        <v>266</v>
      </c>
      <c r="OUI413" s="104" t="s">
        <v>266</v>
      </c>
      <c r="OUJ413" s="104" t="s">
        <v>266</v>
      </c>
      <c r="OUK413" s="104" t="s">
        <v>266</v>
      </c>
      <c r="OUL413" s="104" t="s">
        <v>266</v>
      </c>
      <c r="OUM413" s="104" t="s">
        <v>266</v>
      </c>
      <c r="OUN413" s="104" t="s">
        <v>266</v>
      </c>
      <c r="OUO413" s="104" t="s">
        <v>266</v>
      </c>
      <c r="OUP413" s="104" t="s">
        <v>266</v>
      </c>
      <c r="OUQ413" s="104" t="s">
        <v>266</v>
      </c>
      <c r="OUR413" s="104" t="s">
        <v>266</v>
      </c>
      <c r="OUS413" s="104" t="s">
        <v>266</v>
      </c>
      <c r="OUT413" s="104" t="s">
        <v>266</v>
      </c>
      <c r="OUU413" s="104" t="s">
        <v>266</v>
      </c>
      <c r="OUV413" s="104" t="s">
        <v>266</v>
      </c>
      <c r="OUW413" s="104" t="s">
        <v>266</v>
      </c>
      <c r="OUX413" s="104" t="s">
        <v>266</v>
      </c>
      <c r="OUY413" s="104" t="s">
        <v>266</v>
      </c>
      <c r="OUZ413" s="104" t="s">
        <v>266</v>
      </c>
      <c r="OVA413" s="104" t="s">
        <v>266</v>
      </c>
      <c r="OVB413" s="104" t="s">
        <v>266</v>
      </c>
      <c r="OVC413" s="104" t="s">
        <v>266</v>
      </c>
      <c r="OVD413" s="104" t="s">
        <v>266</v>
      </c>
      <c r="OVE413" s="104" t="s">
        <v>266</v>
      </c>
      <c r="OVF413" s="104" t="s">
        <v>266</v>
      </c>
      <c r="OVG413" s="104" t="s">
        <v>266</v>
      </c>
      <c r="OVH413" s="104" t="s">
        <v>266</v>
      </c>
      <c r="OVI413" s="104" t="s">
        <v>266</v>
      </c>
      <c r="OVJ413" s="104" t="s">
        <v>266</v>
      </c>
      <c r="OVK413" s="104" t="s">
        <v>266</v>
      </c>
      <c r="OVL413" s="104" t="s">
        <v>266</v>
      </c>
      <c r="OVM413" s="104" t="s">
        <v>266</v>
      </c>
      <c r="OVN413" s="104" t="s">
        <v>266</v>
      </c>
      <c r="OVO413" s="104" t="s">
        <v>266</v>
      </c>
      <c r="OVP413" s="104" t="s">
        <v>266</v>
      </c>
      <c r="OVQ413" s="104" t="s">
        <v>266</v>
      </c>
      <c r="OVR413" s="104" t="s">
        <v>266</v>
      </c>
      <c r="OVS413" s="104" t="s">
        <v>266</v>
      </c>
      <c r="OVT413" s="104" t="s">
        <v>266</v>
      </c>
      <c r="OVU413" s="104" t="s">
        <v>266</v>
      </c>
      <c r="OVV413" s="104" t="s">
        <v>266</v>
      </c>
      <c r="OVW413" s="104" t="s">
        <v>266</v>
      </c>
      <c r="OVX413" s="104" t="s">
        <v>266</v>
      </c>
      <c r="OVY413" s="104" t="s">
        <v>266</v>
      </c>
      <c r="OVZ413" s="104" t="s">
        <v>266</v>
      </c>
      <c r="OWA413" s="104" t="s">
        <v>266</v>
      </c>
      <c r="OWB413" s="104" t="s">
        <v>266</v>
      </c>
      <c r="OWC413" s="104" t="s">
        <v>266</v>
      </c>
      <c r="OWD413" s="104" t="s">
        <v>266</v>
      </c>
      <c r="OWE413" s="104" t="s">
        <v>266</v>
      </c>
      <c r="OWF413" s="104" t="s">
        <v>266</v>
      </c>
      <c r="OWG413" s="104" t="s">
        <v>266</v>
      </c>
      <c r="OWH413" s="104" t="s">
        <v>266</v>
      </c>
      <c r="OWI413" s="104" t="s">
        <v>266</v>
      </c>
      <c r="OWJ413" s="104" t="s">
        <v>266</v>
      </c>
      <c r="OWK413" s="104" t="s">
        <v>266</v>
      </c>
      <c r="OWL413" s="104" t="s">
        <v>266</v>
      </c>
      <c r="OWM413" s="104" t="s">
        <v>266</v>
      </c>
      <c r="OWN413" s="104" t="s">
        <v>266</v>
      </c>
      <c r="OWO413" s="104" t="s">
        <v>266</v>
      </c>
      <c r="OWP413" s="104" t="s">
        <v>266</v>
      </c>
      <c r="OWQ413" s="104" t="s">
        <v>266</v>
      </c>
      <c r="OWR413" s="104" t="s">
        <v>266</v>
      </c>
      <c r="OWS413" s="104" t="s">
        <v>266</v>
      </c>
      <c r="OWT413" s="104" t="s">
        <v>266</v>
      </c>
      <c r="OWU413" s="104" t="s">
        <v>266</v>
      </c>
      <c r="OWV413" s="104" t="s">
        <v>266</v>
      </c>
      <c r="OWW413" s="104" t="s">
        <v>266</v>
      </c>
      <c r="OWX413" s="104" t="s">
        <v>266</v>
      </c>
      <c r="OWY413" s="104" t="s">
        <v>266</v>
      </c>
      <c r="OWZ413" s="104" t="s">
        <v>266</v>
      </c>
      <c r="OXA413" s="104" t="s">
        <v>266</v>
      </c>
      <c r="OXB413" s="104" t="s">
        <v>266</v>
      </c>
      <c r="OXC413" s="104" t="s">
        <v>266</v>
      </c>
      <c r="OXD413" s="104" t="s">
        <v>266</v>
      </c>
      <c r="OXE413" s="104" t="s">
        <v>266</v>
      </c>
      <c r="OXF413" s="104" t="s">
        <v>266</v>
      </c>
      <c r="OXG413" s="104" t="s">
        <v>266</v>
      </c>
      <c r="OXH413" s="104" t="s">
        <v>266</v>
      </c>
      <c r="OXI413" s="104" t="s">
        <v>266</v>
      </c>
      <c r="OXJ413" s="104" t="s">
        <v>266</v>
      </c>
      <c r="OXK413" s="104" t="s">
        <v>266</v>
      </c>
      <c r="OXL413" s="104" t="s">
        <v>266</v>
      </c>
      <c r="OXM413" s="104" t="s">
        <v>266</v>
      </c>
      <c r="OXN413" s="104" t="s">
        <v>266</v>
      </c>
      <c r="OXO413" s="104" t="s">
        <v>266</v>
      </c>
      <c r="OXP413" s="104" t="s">
        <v>266</v>
      </c>
      <c r="OXQ413" s="104" t="s">
        <v>266</v>
      </c>
      <c r="OXR413" s="104" t="s">
        <v>266</v>
      </c>
      <c r="OXS413" s="104" t="s">
        <v>266</v>
      </c>
      <c r="OXT413" s="104" t="s">
        <v>266</v>
      </c>
      <c r="OXU413" s="104" t="s">
        <v>266</v>
      </c>
      <c r="OXV413" s="104" t="s">
        <v>266</v>
      </c>
      <c r="OXW413" s="104" t="s">
        <v>266</v>
      </c>
      <c r="OXX413" s="104" t="s">
        <v>266</v>
      </c>
      <c r="OXY413" s="104" t="s">
        <v>266</v>
      </c>
      <c r="OXZ413" s="104" t="s">
        <v>266</v>
      </c>
      <c r="OYA413" s="104" t="s">
        <v>266</v>
      </c>
      <c r="OYB413" s="104" t="s">
        <v>266</v>
      </c>
      <c r="OYC413" s="104" t="s">
        <v>266</v>
      </c>
      <c r="OYD413" s="104" t="s">
        <v>266</v>
      </c>
      <c r="OYE413" s="104" t="s">
        <v>266</v>
      </c>
      <c r="OYF413" s="104" t="s">
        <v>266</v>
      </c>
      <c r="OYG413" s="104" t="s">
        <v>266</v>
      </c>
      <c r="OYH413" s="104" t="s">
        <v>266</v>
      </c>
      <c r="OYI413" s="104" t="s">
        <v>266</v>
      </c>
      <c r="OYJ413" s="104" t="s">
        <v>266</v>
      </c>
      <c r="OYK413" s="104" t="s">
        <v>266</v>
      </c>
      <c r="OYL413" s="104" t="s">
        <v>266</v>
      </c>
      <c r="OYM413" s="104" t="s">
        <v>266</v>
      </c>
      <c r="OYN413" s="104" t="s">
        <v>266</v>
      </c>
      <c r="OYO413" s="104" t="s">
        <v>266</v>
      </c>
      <c r="OYP413" s="104" t="s">
        <v>266</v>
      </c>
      <c r="OYQ413" s="104" t="s">
        <v>266</v>
      </c>
      <c r="OYR413" s="104" t="s">
        <v>266</v>
      </c>
      <c r="OYS413" s="104" t="s">
        <v>266</v>
      </c>
      <c r="OYT413" s="104" t="s">
        <v>266</v>
      </c>
      <c r="OYU413" s="104" t="s">
        <v>266</v>
      </c>
      <c r="OYV413" s="104" t="s">
        <v>266</v>
      </c>
      <c r="OYW413" s="104" t="s">
        <v>266</v>
      </c>
      <c r="OYX413" s="104" t="s">
        <v>266</v>
      </c>
      <c r="OYY413" s="104" t="s">
        <v>266</v>
      </c>
      <c r="OYZ413" s="104" t="s">
        <v>266</v>
      </c>
      <c r="OZA413" s="104" t="s">
        <v>266</v>
      </c>
      <c r="OZB413" s="104" t="s">
        <v>266</v>
      </c>
      <c r="OZC413" s="104" t="s">
        <v>266</v>
      </c>
      <c r="OZD413" s="104" t="s">
        <v>266</v>
      </c>
      <c r="OZE413" s="104" t="s">
        <v>266</v>
      </c>
      <c r="OZF413" s="104" t="s">
        <v>266</v>
      </c>
      <c r="OZG413" s="104" t="s">
        <v>266</v>
      </c>
      <c r="OZH413" s="104" t="s">
        <v>266</v>
      </c>
      <c r="OZI413" s="104" t="s">
        <v>266</v>
      </c>
      <c r="OZJ413" s="104" t="s">
        <v>266</v>
      </c>
      <c r="OZK413" s="104" t="s">
        <v>266</v>
      </c>
      <c r="OZL413" s="104" t="s">
        <v>266</v>
      </c>
      <c r="OZM413" s="104" t="s">
        <v>266</v>
      </c>
      <c r="OZN413" s="104" t="s">
        <v>266</v>
      </c>
      <c r="OZO413" s="104" t="s">
        <v>266</v>
      </c>
      <c r="OZP413" s="104" t="s">
        <v>266</v>
      </c>
      <c r="OZQ413" s="104" t="s">
        <v>266</v>
      </c>
      <c r="OZR413" s="104" t="s">
        <v>266</v>
      </c>
      <c r="OZS413" s="104" t="s">
        <v>266</v>
      </c>
      <c r="OZT413" s="104" t="s">
        <v>266</v>
      </c>
      <c r="OZU413" s="104" t="s">
        <v>266</v>
      </c>
      <c r="OZV413" s="104" t="s">
        <v>266</v>
      </c>
      <c r="OZW413" s="104" t="s">
        <v>266</v>
      </c>
      <c r="OZX413" s="104" t="s">
        <v>266</v>
      </c>
      <c r="OZY413" s="104" t="s">
        <v>266</v>
      </c>
      <c r="OZZ413" s="104" t="s">
        <v>266</v>
      </c>
      <c r="PAA413" s="104" t="s">
        <v>266</v>
      </c>
      <c r="PAB413" s="104" t="s">
        <v>266</v>
      </c>
      <c r="PAC413" s="104" t="s">
        <v>266</v>
      </c>
      <c r="PAD413" s="104" t="s">
        <v>266</v>
      </c>
      <c r="PAE413" s="104" t="s">
        <v>266</v>
      </c>
      <c r="PAF413" s="104" t="s">
        <v>266</v>
      </c>
      <c r="PAG413" s="104" t="s">
        <v>266</v>
      </c>
      <c r="PAH413" s="104" t="s">
        <v>266</v>
      </c>
      <c r="PAI413" s="104" t="s">
        <v>266</v>
      </c>
      <c r="PAJ413" s="104" t="s">
        <v>266</v>
      </c>
      <c r="PAK413" s="104" t="s">
        <v>266</v>
      </c>
      <c r="PAL413" s="104" t="s">
        <v>266</v>
      </c>
      <c r="PAM413" s="104" t="s">
        <v>266</v>
      </c>
      <c r="PAN413" s="104" t="s">
        <v>266</v>
      </c>
      <c r="PAO413" s="104" t="s">
        <v>266</v>
      </c>
      <c r="PAP413" s="104" t="s">
        <v>266</v>
      </c>
      <c r="PAQ413" s="104" t="s">
        <v>266</v>
      </c>
      <c r="PAR413" s="104" t="s">
        <v>266</v>
      </c>
      <c r="PAS413" s="104" t="s">
        <v>266</v>
      </c>
      <c r="PAT413" s="104" t="s">
        <v>266</v>
      </c>
      <c r="PAU413" s="104" t="s">
        <v>266</v>
      </c>
      <c r="PAV413" s="104" t="s">
        <v>266</v>
      </c>
      <c r="PAW413" s="104" t="s">
        <v>266</v>
      </c>
      <c r="PAX413" s="104" t="s">
        <v>266</v>
      </c>
      <c r="PAY413" s="104" t="s">
        <v>266</v>
      </c>
      <c r="PAZ413" s="104" t="s">
        <v>266</v>
      </c>
      <c r="PBA413" s="104" t="s">
        <v>266</v>
      </c>
      <c r="PBB413" s="104" t="s">
        <v>266</v>
      </c>
      <c r="PBC413" s="104" t="s">
        <v>266</v>
      </c>
      <c r="PBD413" s="104" t="s">
        <v>266</v>
      </c>
      <c r="PBE413" s="104" t="s">
        <v>266</v>
      </c>
      <c r="PBF413" s="104" t="s">
        <v>266</v>
      </c>
      <c r="PBG413" s="104" t="s">
        <v>266</v>
      </c>
      <c r="PBH413" s="104" t="s">
        <v>266</v>
      </c>
      <c r="PBI413" s="104" t="s">
        <v>266</v>
      </c>
      <c r="PBJ413" s="104" t="s">
        <v>266</v>
      </c>
      <c r="PBK413" s="104" t="s">
        <v>266</v>
      </c>
      <c r="PBL413" s="104" t="s">
        <v>266</v>
      </c>
      <c r="PBM413" s="104" t="s">
        <v>266</v>
      </c>
      <c r="PBN413" s="104" t="s">
        <v>266</v>
      </c>
      <c r="PBO413" s="104" t="s">
        <v>266</v>
      </c>
      <c r="PBP413" s="104" t="s">
        <v>266</v>
      </c>
      <c r="PBQ413" s="104" t="s">
        <v>266</v>
      </c>
      <c r="PBR413" s="104" t="s">
        <v>266</v>
      </c>
      <c r="PBS413" s="104" t="s">
        <v>266</v>
      </c>
      <c r="PBT413" s="104" t="s">
        <v>266</v>
      </c>
      <c r="PBU413" s="104" t="s">
        <v>266</v>
      </c>
      <c r="PBV413" s="104" t="s">
        <v>266</v>
      </c>
      <c r="PBW413" s="104" t="s">
        <v>266</v>
      </c>
      <c r="PBX413" s="104" t="s">
        <v>266</v>
      </c>
      <c r="PBY413" s="104" t="s">
        <v>266</v>
      </c>
      <c r="PBZ413" s="104" t="s">
        <v>266</v>
      </c>
      <c r="PCA413" s="104" t="s">
        <v>266</v>
      </c>
      <c r="PCB413" s="104" t="s">
        <v>266</v>
      </c>
      <c r="PCC413" s="104" t="s">
        <v>266</v>
      </c>
      <c r="PCD413" s="104" t="s">
        <v>266</v>
      </c>
      <c r="PCE413" s="104" t="s">
        <v>266</v>
      </c>
      <c r="PCF413" s="104" t="s">
        <v>266</v>
      </c>
      <c r="PCG413" s="104" t="s">
        <v>266</v>
      </c>
      <c r="PCH413" s="104" t="s">
        <v>266</v>
      </c>
      <c r="PCI413" s="104" t="s">
        <v>266</v>
      </c>
      <c r="PCJ413" s="104" t="s">
        <v>266</v>
      </c>
      <c r="PCK413" s="104" t="s">
        <v>266</v>
      </c>
      <c r="PCL413" s="104" t="s">
        <v>266</v>
      </c>
      <c r="PCM413" s="104" t="s">
        <v>266</v>
      </c>
      <c r="PCN413" s="104" t="s">
        <v>266</v>
      </c>
      <c r="PCO413" s="104" t="s">
        <v>266</v>
      </c>
      <c r="PCP413" s="104" t="s">
        <v>266</v>
      </c>
      <c r="PCQ413" s="104" t="s">
        <v>266</v>
      </c>
      <c r="PCR413" s="104" t="s">
        <v>266</v>
      </c>
      <c r="PCS413" s="104" t="s">
        <v>266</v>
      </c>
      <c r="PCT413" s="104" t="s">
        <v>266</v>
      </c>
      <c r="PCU413" s="104" t="s">
        <v>266</v>
      </c>
      <c r="PCV413" s="104" t="s">
        <v>266</v>
      </c>
      <c r="PCW413" s="104" t="s">
        <v>266</v>
      </c>
      <c r="PCX413" s="104" t="s">
        <v>266</v>
      </c>
      <c r="PCY413" s="104" t="s">
        <v>266</v>
      </c>
      <c r="PCZ413" s="104" t="s">
        <v>266</v>
      </c>
      <c r="PDA413" s="104" t="s">
        <v>266</v>
      </c>
      <c r="PDB413" s="104" t="s">
        <v>266</v>
      </c>
      <c r="PDC413" s="104" t="s">
        <v>266</v>
      </c>
      <c r="PDD413" s="104" t="s">
        <v>266</v>
      </c>
      <c r="PDE413" s="104" t="s">
        <v>266</v>
      </c>
      <c r="PDF413" s="104" t="s">
        <v>266</v>
      </c>
      <c r="PDG413" s="104" t="s">
        <v>266</v>
      </c>
      <c r="PDH413" s="104" t="s">
        <v>266</v>
      </c>
      <c r="PDI413" s="104" t="s">
        <v>266</v>
      </c>
      <c r="PDJ413" s="104" t="s">
        <v>266</v>
      </c>
      <c r="PDK413" s="104" t="s">
        <v>266</v>
      </c>
      <c r="PDL413" s="104" t="s">
        <v>266</v>
      </c>
      <c r="PDM413" s="104" t="s">
        <v>266</v>
      </c>
      <c r="PDN413" s="104" t="s">
        <v>266</v>
      </c>
      <c r="PDO413" s="104" t="s">
        <v>266</v>
      </c>
      <c r="PDP413" s="104" t="s">
        <v>266</v>
      </c>
      <c r="PDQ413" s="104" t="s">
        <v>266</v>
      </c>
      <c r="PDR413" s="104" t="s">
        <v>266</v>
      </c>
      <c r="PDS413" s="104" t="s">
        <v>266</v>
      </c>
      <c r="PDT413" s="104" t="s">
        <v>266</v>
      </c>
      <c r="PDU413" s="104" t="s">
        <v>266</v>
      </c>
      <c r="PDV413" s="104" t="s">
        <v>266</v>
      </c>
      <c r="PDW413" s="104" t="s">
        <v>266</v>
      </c>
      <c r="PDX413" s="104" t="s">
        <v>266</v>
      </c>
      <c r="PDY413" s="104" t="s">
        <v>266</v>
      </c>
      <c r="PDZ413" s="104" t="s">
        <v>266</v>
      </c>
      <c r="PEA413" s="104" t="s">
        <v>266</v>
      </c>
      <c r="PEB413" s="104" t="s">
        <v>266</v>
      </c>
      <c r="PEC413" s="104" t="s">
        <v>266</v>
      </c>
      <c r="PED413" s="104" t="s">
        <v>266</v>
      </c>
      <c r="PEE413" s="104" t="s">
        <v>266</v>
      </c>
      <c r="PEF413" s="104" t="s">
        <v>266</v>
      </c>
      <c r="PEG413" s="104" t="s">
        <v>266</v>
      </c>
      <c r="PEH413" s="104" t="s">
        <v>266</v>
      </c>
      <c r="PEI413" s="104" t="s">
        <v>266</v>
      </c>
      <c r="PEJ413" s="104" t="s">
        <v>266</v>
      </c>
      <c r="PEK413" s="104" t="s">
        <v>266</v>
      </c>
      <c r="PEL413" s="104" t="s">
        <v>266</v>
      </c>
      <c r="PEM413" s="104" t="s">
        <v>266</v>
      </c>
      <c r="PEN413" s="104" t="s">
        <v>266</v>
      </c>
      <c r="PEO413" s="104" t="s">
        <v>266</v>
      </c>
      <c r="PEP413" s="104" t="s">
        <v>266</v>
      </c>
      <c r="PEQ413" s="104" t="s">
        <v>266</v>
      </c>
      <c r="PER413" s="104" t="s">
        <v>266</v>
      </c>
      <c r="PES413" s="104" t="s">
        <v>266</v>
      </c>
      <c r="PET413" s="104" t="s">
        <v>266</v>
      </c>
      <c r="PEU413" s="104" t="s">
        <v>266</v>
      </c>
      <c r="PEV413" s="104" t="s">
        <v>266</v>
      </c>
      <c r="PEW413" s="104" t="s">
        <v>266</v>
      </c>
      <c r="PEX413" s="104" t="s">
        <v>266</v>
      </c>
      <c r="PEY413" s="104" t="s">
        <v>266</v>
      </c>
      <c r="PEZ413" s="104" t="s">
        <v>266</v>
      </c>
      <c r="PFA413" s="104" t="s">
        <v>266</v>
      </c>
      <c r="PFB413" s="104" t="s">
        <v>266</v>
      </c>
      <c r="PFC413" s="104" t="s">
        <v>266</v>
      </c>
      <c r="PFD413" s="104" t="s">
        <v>266</v>
      </c>
      <c r="PFE413" s="104" t="s">
        <v>266</v>
      </c>
      <c r="PFF413" s="104" t="s">
        <v>266</v>
      </c>
      <c r="PFG413" s="104" t="s">
        <v>266</v>
      </c>
      <c r="PFH413" s="104" t="s">
        <v>266</v>
      </c>
      <c r="PFI413" s="104" t="s">
        <v>266</v>
      </c>
      <c r="PFJ413" s="104" t="s">
        <v>266</v>
      </c>
      <c r="PFK413" s="104" t="s">
        <v>266</v>
      </c>
      <c r="PFL413" s="104" t="s">
        <v>266</v>
      </c>
      <c r="PFM413" s="104" t="s">
        <v>266</v>
      </c>
      <c r="PFN413" s="104" t="s">
        <v>266</v>
      </c>
      <c r="PFO413" s="104" t="s">
        <v>266</v>
      </c>
      <c r="PFP413" s="104" t="s">
        <v>266</v>
      </c>
      <c r="PFQ413" s="104" t="s">
        <v>266</v>
      </c>
      <c r="PFR413" s="104" t="s">
        <v>266</v>
      </c>
      <c r="PFS413" s="104" t="s">
        <v>266</v>
      </c>
      <c r="PFT413" s="104" t="s">
        <v>266</v>
      </c>
      <c r="PFU413" s="104" t="s">
        <v>266</v>
      </c>
      <c r="PFV413" s="104" t="s">
        <v>266</v>
      </c>
      <c r="PFW413" s="104" t="s">
        <v>266</v>
      </c>
      <c r="PFX413" s="104" t="s">
        <v>266</v>
      </c>
      <c r="PFY413" s="104" t="s">
        <v>266</v>
      </c>
      <c r="PFZ413" s="104" t="s">
        <v>266</v>
      </c>
      <c r="PGA413" s="104" t="s">
        <v>266</v>
      </c>
      <c r="PGB413" s="104" t="s">
        <v>266</v>
      </c>
      <c r="PGC413" s="104" t="s">
        <v>266</v>
      </c>
      <c r="PGD413" s="104" t="s">
        <v>266</v>
      </c>
      <c r="PGE413" s="104" t="s">
        <v>266</v>
      </c>
      <c r="PGF413" s="104" t="s">
        <v>266</v>
      </c>
      <c r="PGG413" s="104" t="s">
        <v>266</v>
      </c>
      <c r="PGH413" s="104" t="s">
        <v>266</v>
      </c>
      <c r="PGI413" s="104" t="s">
        <v>266</v>
      </c>
      <c r="PGJ413" s="104" t="s">
        <v>266</v>
      </c>
      <c r="PGK413" s="104" t="s">
        <v>266</v>
      </c>
      <c r="PGL413" s="104" t="s">
        <v>266</v>
      </c>
      <c r="PGM413" s="104" t="s">
        <v>266</v>
      </c>
      <c r="PGN413" s="104" t="s">
        <v>266</v>
      </c>
      <c r="PGO413" s="104" t="s">
        <v>266</v>
      </c>
      <c r="PGP413" s="104" t="s">
        <v>266</v>
      </c>
      <c r="PGQ413" s="104" t="s">
        <v>266</v>
      </c>
      <c r="PGR413" s="104" t="s">
        <v>266</v>
      </c>
      <c r="PGS413" s="104" t="s">
        <v>266</v>
      </c>
      <c r="PGT413" s="104" t="s">
        <v>266</v>
      </c>
      <c r="PGU413" s="104" t="s">
        <v>266</v>
      </c>
      <c r="PGV413" s="104" t="s">
        <v>266</v>
      </c>
      <c r="PGW413" s="104" t="s">
        <v>266</v>
      </c>
      <c r="PGX413" s="104" t="s">
        <v>266</v>
      </c>
      <c r="PGY413" s="104" t="s">
        <v>266</v>
      </c>
      <c r="PGZ413" s="104" t="s">
        <v>266</v>
      </c>
      <c r="PHA413" s="104" t="s">
        <v>266</v>
      </c>
      <c r="PHB413" s="104" t="s">
        <v>266</v>
      </c>
      <c r="PHC413" s="104" t="s">
        <v>266</v>
      </c>
      <c r="PHD413" s="104" t="s">
        <v>266</v>
      </c>
      <c r="PHE413" s="104" t="s">
        <v>266</v>
      </c>
      <c r="PHF413" s="104" t="s">
        <v>266</v>
      </c>
      <c r="PHG413" s="104" t="s">
        <v>266</v>
      </c>
      <c r="PHH413" s="104" t="s">
        <v>266</v>
      </c>
      <c r="PHI413" s="104" t="s">
        <v>266</v>
      </c>
      <c r="PHJ413" s="104" t="s">
        <v>266</v>
      </c>
      <c r="PHK413" s="104" t="s">
        <v>266</v>
      </c>
      <c r="PHL413" s="104" t="s">
        <v>266</v>
      </c>
      <c r="PHM413" s="104" t="s">
        <v>266</v>
      </c>
      <c r="PHN413" s="104" t="s">
        <v>266</v>
      </c>
      <c r="PHO413" s="104" t="s">
        <v>266</v>
      </c>
      <c r="PHP413" s="104" t="s">
        <v>266</v>
      </c>
      <c r="PHQ413" s="104" t="s">
        <v>266</v>
      </c>
      <c r="PHR413" s="104" t="s">
        <v>266</v>
      </c>
      <c r="PHS413" s="104" t="s">
        <v>266</v>
      </c>
      <c r="PHT413" s="104" t="s">
        <v>266</v>
      </c>
      <c r="PHU413" s="104" t="s">
        <v>266</v>
      </c>
      <c r="PHV413" s="104" t="s">
        <v>266</v>
      </c>
      <c r="PHW413" s="104" t="s">
        <v>266</v>
      </c>
      <c r="PHX413" s="104" t="s">
        <v>266</v>
      </c>
      <c r="PHY413" s="104" t="s">
        <v>266</v>
      </c>
      <c r="PHZ413" s="104" t="s">
        <v>266</v>
      </c>
      <c r="PIA413" s="104" t="s">
        <v>266</v>
      </c>
      <c r="PIB413" s="104" t="s">
        <v>266</v>
      </c>
      <c r="PIC413" s="104" t="s">
        <v>266</v>
      </c>
      <c r="PID413" s="104" t="s">
        <v>266</v>
      </c>
      <c r="PIE413" s="104" t="s">
        <v>266</v>
      </c>
      <c r="PIF413" s="104" t="s">
        <v>266</v>
      </c>
      <c r="PIG413" s="104" t="s">
        <v>266</v>
      </c>
      <c r="PIH413" s="104" t="s">
        <v>266</v>
      </c>
      <c r="PII413" s="104" t="s">
        <v>266</v>
      </c>
      <c r="PIJ413" s="104" t="s">
        <v>266</v>
      </c>
      <c r="PIK413" s="104" t="s">
        <v>266</v>
      </c>
      <c r="PIL413" s="104" t="s">
        <v>266</v>
      </c>
      <c r="PIM413" s="104" t="s">
        <v>266</v>
      </c>
      <c r="PIN413" s="104" t="s">
        <v>266</v>
      </c>
      <c r="PIO413" s="104" t="s">
        <v>266</v>
      </c>
      <c r="PIP413" s="104" t="s">
        <v>266</v>
      </c>
      <c r="PIQ413" s="104" t="s">
        <v>266</v>
      </c>
      <c r="PIR413" s="104" t="s">
        <v>266</v>
      </c>
      <c r="PIS413" s="104" t="s">
        <v>266</v>
      </c>
      <c r="PIT413" s="104" t="s">
        <v>266</v>
      </c>
      <c r="PIU413" s="104" t="s">
        <v>266</v>
      </c>
      <c r="PIV413" s="104" t="s">
        <v>266</v>
      </c>
      <c r="PIW413" s="104" t="s">
        <v>266</v>
      </c>
      <c r="PIX413" s="104" t="s">
        <v>266</v>
      </c>
      <c r="PIY413" s="104" t="s">
        <v>266</v>
      </c>
      <c r="PIZ413" s="104" t="s">
        <v>266</v>
      </c>
      <c r="PJA413" s="104" t="s">
        <v>266</v>
      </c>
      <c r="PJB413" s="104" t="s">
        <v>266</v>
      </c>
      <c r="PJC413" s="104" t="s">
        <v>266</v>
      </c>
      <c r="PJD413" s="104" t="s">
        <v>266</v>
      </c>
      <c r="PJE413" s="104" t="s">
        <v>266</v>
      </c>
      <c r="PJF413" s="104" t="s">
        <v>266</v>
      </c>
      <c r="PJG413" s="104" t="s">
        <v>266</v>
      </c>
      <c r="PJH413" s="104" t="s">
        <v>266</v>
      </c>
      <c r="PJI413" s="104" t="s">
        <v>266</v>
      </c>
      <c r="PJJ413" s="104" t="s">
        <v>266</v>
      </c>
      <c r="PJK413" s="104" t="s">
        <v>266</v>
      </c>
      <c r="PJL413" s="104" t="s">
        <v>266</v>
      </c>
      <c r="PJM413" s="104" t="s">
        <v>266</v>
      </c>
      <c r="PJN413" s="104" t="s">
        <v>266</v>
      </c>
      <c r="PJO413" s="104" t="s">
        <v>266</v>
      </c>
      <c r="PJP413" s="104" t="s">
        <v>266</v>
      </c>
      <c r="PJQ413" s="104" t="s">
        <v>266</v>
      </c>
      <c r="PJR413" s="104" t="s">
        <v>266</v>
      </c>
      <c r="PJS413" s="104" t="s">
        <v>266</v>
      </c>
      <c r="PJT413" s="104" t="s">
        <v>266</v>
      </c>
      <c r="PJU413" s="104" t="s">
        <v>266</v>
      </c>
      <c r="PJV413" s="104" t="s">
        <v>266</v>
      </c>
      <c r="PJW413" s="104" t="s">
        <v>266</v>
      </c>
      <c r="PJX413" s="104" t="s">
        <v>266</v>
      </c>
      <c r="PJY413" s="104" t="s">
        <v>266</v>
      </c>
      <c r="PJZ413" s="104" t="s">
        <v>266</v>
      </c>
      <c r="PKA413" s="104" t="s">
        <v>266</v>
      </c>
      <c r="PKB413" s="104" t="s">
        <v>266</v>
      </c>
      <c r="PKC413" s="104" t="s">
        <v>266</v>
      </c>
      <c r="PKD413" s="104" t="s">
        <v>266</v>
      </c>
      <c r="PKE413" s="104" t="s">
        <v>266</v>
      </c>
      <c r="PKF413" s="104" t="s">
        <v>266</v>
      </c>
      <c r="PKG413" s="104" t="s">
        <v>266</v>
      </c>
      <c r="PKH413" s="104" t="s">
        <v>266</v>
      </c>
      <c r="PKI413" s="104" t="s">
        <v>266</v>
      </c>
      <c r="PKJ413" s="104" t="s">
        <v>266</v>
      </c>
      <c r="PKK413" s="104" t="s">
        <v>266</v>
      </c>
      <c r="PKL413" s="104" t="s">
        <v>266</v>
      </c>
      <c r="PKM413" s="104" t="s">
        <v>266</v>
      </c>
      <c r="PKN413" s="104" t="s">
        <v>266</v>
      </c>
      <c r="PKO413" s="104" t="s">
        <v>266</v>
      </c>
      <c r="PKP413" s="104" t="s">
        <v>266</v>
      </c>
      <c r="PKQ413" s="104" t="s">
        <v>266</v>
      </c>
      <c r="PKR413" s="104" t="s">
        <v>266</v>
      </c>
      <c r="PKS413" s="104" t="s">
        <v>266</v>
      </c>
      <c r="PKT413" s="104" t="s">
        <v>266</v>
      </c>
      <c r="PKU413" s="104" t="s">
        <v>266</v>
      </c>
      <c r="PKV413" s="104" t="s">
        <v>266</v>
      </c>
      <c r="PKW413" s="104" t="s">
        <v>266</v>
      </c>
      <c r="PKX413" s="104" t="s">
        <v>266</v>
      </c>
      <c r="PKY413" s="104" t="s">
        <v>266</v>
      </c>
      <c r="PKZ413" s="104" t="s">
        <v>266</v>
      </c>
      <c r="PLA413" s="104" t="s">
        <v>266</v>
      </c>
      <c r="PLB413" s="104" t="s">
        <v>266</v>
      </c>
      <c r="PLC413" s="104" t="s">
        <v>266</v>
      </c>
      <c r="PLD413" s="104" t="s">
        <v>266</v>
      </c>
      <c r="PLE413" s="104" t="s">
        <v>266</v>
      </c>
      <c r="PLF413" s="104" t="s">
        <v>266</v>
      </c>
      <c r="PLG413" s="104" t="s">
        <v>266</v>
      </c>
      <c r="PLH413" s="104" t="s">
        <v>266</v>
      </c>
      <c r="PLI413" s="104" t="s">
        <v>266</v>
      </c>
      <c r="PLJ413" s="104" t="s">
        <v>266</v>
      </c>
      <c r="PLK413" s="104" t="s">
        <v>266</v>
      </c>
      <c r="PLL413" s="104" t="s">
        <v>266</v>
      </c>
      <c r="PLM413" s="104" t="s">
        <v>266</v>
      </c>
      <c r="PLN413" s="104" t="s">
        <v>266</v>
      </c>
      <c r="PLO413" s="104" t="s">
        <v>266</v>
      </c>
      <c r="PLP413" s="104" t="s">
        <v>266</v>
      </c>
      <c r="PLQ413" s="104" t="s">
        <v>266</v>
      </c>
      <c r="PLR413" s="104" t="s">
        <v>266</v>
      </c>
      <c r="PLS413" s="104" t="s">
        <v>266</v>
      </c>
      <c r="PLT413" s="104" t="s">
        <v>266</v>
      </c>
      <c r="PLU413" s="104" t="s">
        <v>266</v>
      </c>
      <c r="PLV413" s="104" t="s">
        <v>266</v>
      </c>
      <c r="PLW413" s="104" t="s">
        <v>266</v>
      </c>
      <c r="PLX413" s="104" t="s">
        <v>266</v>
      </c>
      <c r="PLY413" s="104" t="s">
        <v>266</v>
      </c>
      <c r="PLZ413" s="104" t="s">
        <v>266</v>
      </c>
      <c r="PMA413" s="104" t="s">
        <v>266</v>
      </c>
      <c r="PMB413" s="104" t="s">
        <v>266</v>
      </c>
      <c r="PMC413" s="104" t="s">
        <v>266</v>
      </c>
      <c r="PMD413" s="104" t="s">
        <v>266</v>
      </c>
      <c r="PME413" s="104" t="s">
        <v>266</v>
      </c>
      <c r="PMF413" s="104" t="s">
        <v>266</v>
      </c>
      <c r="PMG413" s="104" t="s">
        <v>266</v>
      </c>
      <c r="PMH413" s="104" t="s">
        <v>266</v>
      </c>
      <c r="PMI413" s="104" t="s">
        <v>266</v>
      </c>
      <c r="PMJ413" s="104" t="s">
        <v>266</v>
      </c>
      <c r="PMK413" s="104" t="s">
        <v>266</v>
      </c>
      <c r="PML413" s="104" t="s">
        <v>266</v>
      </c>
      <c r="PMM413" s="104" t="s">
        <v>266</v>
      </c>
      <c r="PMN413" s="104" t="s">
        <v>266</v>
      </c>
      <c r="PMO413" s="104" t="s">
        <v>266</v>
      </c>
      <c r="PMP413" s="104" t="s">
        <v>266</v>
      </c>
      <c r="PMQ413" s="104" t="s">
        <v>266</v>
      </c>
      <c r="PMR413" s="104" t="s">
        <v>266</v>
      </c>
      <c r="PMS413" s="104" t="s">
        <v>266</v>
      </c>
      <c r="PMT413" s="104" t="s">
        <v>266</v>
      </c>
      <c r="PMU413" s="104" t="s">
        <v>266</v>
      </c>
      <c r="PMV413" s="104" t="s">
        <v>266</v>
      </c>
      <c r="PMW413" s="104" t="s">
        <v>266</v>
      </c>
      <c r="PMX413" s="104" t="s">
        <v>266</v>
      </c>
      <c r="PMY413" s="104" t="s">
        <v>266</v>
      </c>
      <c r="PMZ413" s="104" t="s">
        <v>266</v>
      </c>
      <c r="PNA413" s="104" t="s">
        <v>266</v>
      </c>
      <c r="PNB413" s="104" t="s">
        <v>266</v>
      </c>
      <c r="PNC413" s="104" t="s">
        <v>266</v>
      </c>
      <c r="PND413" s="104" t="s">
        <v>266</v>
      </c>
      <c r="PNE413" s="104" t="s">
        <v>266</v>
      </c>
      <c r="PNF413" s="104" t="s">
        <v>266</v>
      </c>
      <c r="PNG413" s="104" t="s">
        <v>266</v>
      </c>
      <c r="PNH413" s="104" t="s">
        <v>266</v>
      </c>
      <c r="PNI413" s="104" t="s">
        <v>266</v>
      </c>
      <c r="PNJ413" s="104" t="s">
        <v>266</v>
      </c>
      <c r="PNK413" s="104" t="s">
        <v>266</v>
      </c>
      <c r="PNL413" s="104" t="s">
        <v>266</v>
      </c>
      <c r="PNM413" s="104" t="s">
        <v>266</v>
      </c>
      <c r="PNN413" s="104" t="s">
        <v>266</v>
      </c>
      <c r="PNO413" s="104" t="s">
        <v>266</v>
      </c>
      <c r="PNP413" s="104" t="s">
        <v>266</v>
      </c>
      <c r="PNQ413" s="104" t="s">
        <v>266</v>
      </c>
      <c r="PNR413" s="104" t="s">
        <v>266</v>
      </c>
      <c r="PNS413" s="104" t="s">
        <v>266</v>
      </c>
      <c r="PNT413" s="104" t="s">
        <v>266</v>
      </c>
      <c r="PNU413" s="104" t="s">
        <v>266</v>
      </c>
      <c r="PNV413" s="104" t="s">
        <v>266</v>
      </c>
      <c r="PNW413" s="104" t="s">
        <v>266</v>
      </c>
      <c r="PNX413" s="104" t="s">
        <v>266</v>
      </c>
      <c r="PNY413" s="104" t="s">
        <v>266</v>
      </c>
      <c r="PNZ413" s="104" t="s">
        <v>266</v>
      </c>
      <c r="POA413" s="104" t="s">
        <v>266</v>
      </c>
      <c r="POB413" s="104" t="s">
        <v>266</v>
      </c>
      <c r="POC413" s="104" t="s">
        <v>266</v>
      </c>
      <c r="POD413" s="104" t="s">
        <v>266</v>
      </c>
      <c r="POE413" s="104" t="s">
        <v>266</v>
      </c>
      <c r="POF413" s="104" t="s">
        <v>266</v>
      </c>
      <c r="POG413" s="104" t="s">
        <v>266</v>
      </c>
      <c r="POH413" s="104" t="s">
        <v>266</v>
      </c>
      <c r="POI413" s="104" t="s">
        <v>266</v>
      </c>
      <c r="POJ413" s="104" t="s">
        <v>266</v>
      </c>
      <c r="POK413" s="104" t="s">
        <v>266</v>
      </c>
      <c r="POL413" s="104" t="s">
        <v>266</v>
      </c>
      <c r="POM413" s="104" t="s">
        <v>266</v>
      </c>
      <c r="PON413" s="104" t="s">
        <v>266</v>
      </c>
      <c r="POO413" s="104" t="s">
        <v>266</v>
      </c>
      <c r="POP413" s="104" t="s">
        <v>266</v>
      </c>
      <c r="POQ413" s="104" t="s">
        <v>266</v>
      </c>
      <c r="POR413" s="104" t="s">
        <v>266</v>
      </c>
      <c r="POS413" s="104" t="s">
        <v>266</v>
      </c>
      <c r="POT413" s="104" t="s">
        <v>266</v>
      </c>
      <c r="POU413" s="104" t="s">
        <v>266</v>
      </c>
      <c r="POV413" s="104" t="s">
        <v>266</v>
      </c>
      <c r="POW413" s="104" t="s">
        <v>266</v>
      </c>
      <c r="POX413" s="104" t="s">
        <v>266</v>
      </c>
      <c r="POY413" s="104" t="s">
        <v>266</v>
      </c>
      <c r="POZ413" s="104" t="s">
        <v>266</v>
      </c>
      <c r="PPA413" s="104" t="s">
        <v>266</v>
      </c>
      <c r="PPB413" s="104" t="s">
        <v>266</v>
      </c>
      <c r="PPC413" s="104" t="s">
        <v>266</v>
      </c>
      <c r="PPD413" s="104" t="s">
        <v>266</v>
      </c>
      <c r="PPE413" s="104" t="s">
        <v>266</v>
      </c>
      <c r="PPF413" s="104" t="s">
        <v>266</v>
      </c>
      <c r="PPG413" s="104" t="s">
        <v>266</v>
      </c>
      <c r="PPH413" s="104" t="s">
        <v>266</v>
      </c>
      <c r="PPI413" s="104" t="s">
        <v>266</v>
      </c>
      <c r="PPJ413" s="104" t="s">
        <v>266</v>
      </c>
      <c r="PPK413" s="104" t="s">
        <v>266</v>
      </c>
      <c r="PPL413" s="104" t="s">
        <v>266</v>
      </c>
      <c r="PPM413" s="104" t="s">
        <v>266</v>
      </c>
      <c r="PPN413" s="104" t="s">
        <v>266</v>
      </c>
      <c r="PPO413" s="104" t="s">
        <v>266</v>
      </c>
      <c r="PPP413" s="104" t="s">
        <v>266</v>
      </c>
      <c r="PPQ413" s="104" t="s">
        <v>266</v>
      </c>
      <c r="PPR413" s="104" t="s">
        <v>266</v>
      </c>
      <c r="PPS413" s="104" t="s">
        <v>266</v>
      </c>
      <c r="PPT413" s="104" t="s">
        <v>266</v>
      </c>
      <c r="PPU413" s="104" t="s">
        <v>266</v>
      </c>
      <c r="PPV413" s="104" t="s">
        <v>266</v>
      </c>
      <c r="PPW413" s="104" t="s">
        <v>266</v>
      </c>
      <c r="PPX413" s="104" t="s">
        <v>266</v>
      </c>
      <c r="PPY413" s="104" t="s">
        <v>266</v>
      </c>
      <c r="PPZ413" s="104" t="s">
        <v>266</v>
      </c>
      <c r="PQA413" s="104" t="s">
        <v>266</v>
      </c>
      <c r="PQB413" s="104" t="s">
        <v>266</v>
      </c>
      <c r="PQC413" s="104" t="s">
        <v>266</v>
      </c>
      <c r="PQD413" s="104" t="s">
        <v>266</v>
      </c>
      <c r="PQE413" s="104" t="s">
        <v>266</v>
      </c>
      <c r="PQF413" s="104" t="s">
        <v>266</v>
      </c>
      <c r="PQG413" s="104" t="s">
        <v>266</v>
      </c>
      <c r="PQH413" s="104" t="s">
        <v>266</v>
      </c>
      <c r="PQI413" s="104" t="s">
        <v>266</v>
      </c>
      <c r="PQJ413" s="104" t="s">
        <v>266</v>
      </c>
      <c r="PQK413" s="104" t="s">
        <v>266</v>
      </c>
      <c r="PQL413" s="104" t="s">
        <v>266</v>
      </c>
      <c r="PQM413" s="104" t="s">
        <v>266</v>
      </c>
      <c r="PQN413" s="104" t="s">
        <v>266</v>
      </c>
      <c r="PQO413" s="104" t="s">
        <v>266</v>
      </c>
      <c r="PQP413" s="104" t="s">
        <v>266</v>
      </c>
      <c r="PQQ413" s="104" t="s">
        <v>266</v>
      </c>
      <c r="PQR413" s="104" t="s">
        <v>266</v>
      </c>
      <c r="PQS413" s="104" t="s">
        <v>266</v>
      </c>
      <c r="PQT413" s="104" t="s">
        <v>266</v>
      </c>
      <c r="PQU413" s="104" t="s">
        <v>266</v>
      </c>
      <c r="PQV413" s="104" t="s">
        <v>266</v>
      </c>
      <c r="PQW413" s="104" t="s">
        <v>266</v>
      </c>
      <c r="PQX413" s="104" t="s">
        <v>266</v>
      </c>
      <c r="PQY413" s="104" t="s">
        <v>266</v>
      </c>
      <c r="PQZ413" s="104" t="s">
        <v>266</v>
      </c>
      <c r="PRA413" s="104" t="s">
        <v>266</v>
      </c>
      <c r="PRB413" s="104" t="s">
        <v>266</v>
      </c>
      <c r="PRC413" s="104" t="s">
        <v>266</v>
      </c>
      <c r="PRD413" s="104" t="s">
        <v>266</v>
      </c>
      <c r="PRE413" s="104" t="s">
        <v>266</v>
      </c>
      <c r="PRF413" s="104" t="s">
        <v>266</v>
      </c>
      <c r="PRG413" s="104" t="s">
        <v>266</v>
      </c>
      <c r="PRH413" s="104" t="s">
        <v>266</v>
      </c>
      <c r="PRI413" s="104" t="s">
        <v>266</v>
      </c>
      <c r="PRJ413" s="104" t="s">
        <v>266</v>
      </c>
      <c r="PRK413" s="104" t="s">
        <v>266</v>
      </c>
      <c r="PRL413" s="104" t="s">
        <v>266</v>
      </c>
      <c r="PRM413" s="104" t="s">
        <v>266</v>
      </c>
      <c r="PRN413" s="104" t="s">
        <v>266</v>
      </c>
      <c r="PRO413" s="104" t="s">
        <v>266</v>
      </c>
      <c r="PRP413" s="104" t="s">
        <v>266</v>
      </c>
      <c r="PRQ413" s="104" t="s">
        <v>266</v>
      </c>
      <c r="PRR413" s="104" t="s">
        <v>266</v>
      </c>
      <c r="PRS413" s="104" t="s">
        <v>266</v>
      </c>
      <c r="PRT413" s="104" t="s">
        <v>266</v>
      </c>
      <c r="PRU413" s="104" t="s">
        <v>266</v>
      </c>
      <c r="PRV413" s="104" t="s">
        <v>266</v>
      </c>
      <c r="PRW413" s="104" t="s">
        <v>266</v>
      </c>
      <c r="PRX413" s="104" t="s">
        <v>266</v>
      </c>
      <c r="PRY413" s="104" t="s">
        <v>266</v>
      </c>
      <c r="PRZ413" s="104" t="s">
        <v>266</v>
      </c>
      <c r="PSA413" s="104" t="s">
        <v>266</v>
      </c>
      <c r="PSB413" s="104" t="s">
        <v>266</v>
      </c>
      <c r="PSC413" s="104" t="s">
        <v>266</v>
      </c>
      <c r="PSD413" s="104" t="s">
        <v>266</v>
      </c>
      <c r="PSE413" s="104" t="s">
        <v>266</v>
      </c>
      <c r="PSF413" s="104" t="s">
        <v>266</v>
      </c>
      <c r="PSG413" s="104" t="s">
        <v>266</v>
      </c>
      <c r="PSH413" s="104" t="s">
        <v>266</v>
      </c>
      <c r="PSI413" s="104" t="s">
        <v>266</v>
      </c>
      <c r="PSJ413" s="104" t="s">
        <v>266</v>
      </c>
      <c r="PSK413" s="104" t="s">
        <v>266</v>
      </c>
      <c r="PSL413" s="104" t="s">
        <v>266</v>
      </c>
      <c r="PSM413" s="104" t="s">
        <v>266</v>
      </c>
      <c r="PSN413" s="104" t="s">
        <v>266</v>
      </c>
      <c r="PSO413" s="104" t="s">
        <v>266</v>
      </c>
      <c r="PSP413" s="104" t="s">
        <v>266</v>
      </c>
      <c r="PSQ413" s="104" t="s">
        <v>266</v>
      </c>
      <c r="PSR413" s="104" t="s">
        <v>266</v>
      </c>
      <c r="PSS413" s="104" t="s">
        <v>266</v>
      </c>
      <c r="PST413" s="104" t="s">
        <v>266</v>
      </c>
      <c r="PSU413" s="104" t="s">
        <v>266</v>
      </c>
      <c r="PSV413" s="104" t="s">
        <v>266</v>
      </c>
      <c r="PSW413" s="104" t="s">
        <v>266</v>
      </c>
      <c r="PSX413" s="104" t="s">
        <v>266</v>
      </c>
      <c r="PSY413" s="104" t="s">
        <v>266</v>
      </c>
      <c r="PSZ413" s="104" t="s">
        <v>266</v>
      </c>
      <c r="PTA413" s="104" t="s">
        <v>266</v>
      </c>
      <c r="PTB413" s="104" t="s">
        <v>266</v>
      </c>
      <c r="PTC413" s="104" t="s">
        <v>266</v>
      </c>
      <c r="PTD413" s="104" t="s">
        <v>266</v>
      </c>
      <c r="PTE413" s="104" t="s">
        <v>266</v>
      </c>
      <c r="PTF413" s="104" t="s">
        <v>266</v>
      </c>
      <c r="PTG413" s="104" t="s">
        <v>266</v>
      </c>
      <c r="PTH413" s="104" t="s">
        <v>266</v>
      </c>
      <c r="PTI413" s="104" t="s">
        <v>266</v>
      </c>
      <c r="PTJ413" s="104" t="s">
        <v>266</v>
      </c>
      <c r="PTK413" s="104" t="s">
        <v>266</v>
      </c>
      <c r="PTL413" s="104" t="s">
        <v>266</v>
      </c>
      <c r="PTM413" s="104" t="s">
        <v>266</v>
      </c>
      <c r="PTN413" s="104" t="s">
        <v>266</v>
      </c>
      <c r="PTO413" s="104" t="s">
        <v>266</v>
      </c>
      <c r="PTP413" s="104" t="s">
        <v>266</v>
      </c>
      <c r="PTQ413" s="104" t="s">
        <v>266</v>
      </c>
      <c r="PTR413" s="104" t="s">
        <v>266</v>
      </c>
      <c r="PTS413" s="104" t="s">
        <v>266</v>
      </c>
      <c r="PTT413" s="104" t="s">
        <v>266</v>
      </c>
      <c r="PTU413" s="104" t="s">
        <v>266</v>
      </c>
      <c r="PTV413" s="104" t="s">
        <v>266</v>
      </c>
      <c r="PTW413" s="104" t="s">
        <v>266</v>
      </c>
      <c r="PTX413" s="104" t="s">
        <v>266</v>
      </c>
      <c r="PTY413" s="104" t="s">
        <v>266</v>
      </c>
      <c r="PTZ413" s="104" t="s">
        <v>266</v>
      </c>
      <c r="PUA413" s="104" t="s">
        <v>266</v>
      </c>
      <c r="PUB413" s="104" t="s">
        <v>266</v>
      </c>
      <c r="PUC413" s="104" t="s">
        <v>266</v>
      </c>
      <c r="PUD413" s="104" t="s">
        <v>266</v>
      </c>
      <c r="PUE413" s="104" t="s">
        <v>266</v>
      </c>
      <c r="PUF413" s="104" t="s">
        <v>266</v>
      </c>
      <c r="PUG413" s="104" t="s">
        <v>266</v>
      </c>
      <c r="PUH413" s="104" t="s">
        <v>266</v>
      </c>
      <c r="PUI413" s="104" t="s">
        <v>266</v>
      </c>
      <c r="PUJ413" s="104" t="s">
        <v>266</v>
      </c>
      <c r="PUK413" s="104" t="s">
        <v>266</v>
      </c>
      <c r="PUL413" s="104" t="s">
        <v>266</v>
      </c>
      <c r="PUM413" s="104" t="s">
        <v>266</v>
      </c>
      <c r="PUN413" s="104" t="s">
        <v>266</v>
      </c>
      <c r="PUO413" s="104" t="s">
        <v>266</v>
      </c>
      <c r="PUP413" s="104" t="s">
        <v>266</v>
      </c>
      <c r="PUQ413" s="104" t="s">
        <v>266</v>
      </c>
      <c r="PUR413" s="104" t="s">
        <v>266</v>
      </c>
      <c r="PUS413" s="104" t="s">
        <v>266</v>
      </c>
      <c r="PUT413" s="104" t="s">
        <v>266</v>
      </c>
      <c r="PUU413" s="104" t="s">
        <v>266</v>
      </c>
      <c r="PUV413" s="104" t="s">
        <v>266</v>
      </c>
      <c r="PUW413" s="104" t="s">
        <v>266</v>
      </c>
      <c r="PUX413" s="104" t="s">
        <v>266</v>
      </c>
      <c r="PUY413" s="104" t="s">
        <v>266</v>
      </c>
      <c r="PUZ413" s="104" t="s">
        <v>266</v>
      </c>
      <c r="PVA413" s="104" t="s">
        <v>266</v>
      </c>
      <c r="PVB413" s="104" t="s">
        <v>266</v>
      </c>
      <c r="PVC413" s="104" t="s">
        <v>266</v>
      </c>
      <c r="PVD413" s="104" t="s">
        <v>266</v>
      </c>
      <c r="PVE413" s="104" t="s">
        <v>266</v>
      </c>
      <c r="PVF413" s="104" t="s">
        <v>266</v>
      </c>
      <c r="PVG413" s="104" t="s">
        <v>266</v>
      </c>
      <c r="PVH413" s="104" t="s">
        <v>266</v>
      </c>
      <c r="PVI413" s="104" t="s">
        <v>266</v>
      </c>
      <c r="PVJ413" s="104" t="s">
        <v>266</v>
      </c>
      <c r="PVK413" s="104" t="s">
        <v>266</v>
      </c>
      <c r="PVL413" s="104" t="s">
        <v>266</v>
      </c>
      <c r="PVM413" s="104" t="s">
        <v>266</v>
      </c>
      <c r="PVN413" s="104" t="s">
        <v>266</v>
      </c>
      <c r="PVO413" s="104" t="s">
        <v>266</v>
      </c>
      <c r="PVP413" s="104" t="s">
        <v>266</v>
      </c>
      <c r="PVQ413" s="104" t="s">
        <v>266</v>
      </c>
      <c r="PVR413" s="104" t="s">
        <v>266</v>
      </c>
      <c r="PVS413" s="104" t="s">
        <v>266</v>
      </c>
      <c r="PVT413" s="104" t="s">
        <v>266</v>
      </c>
      <c r="PVU413" s="104" t="s">
        <v>266</v>
      </c>
      <c r="PVV413" s="104" t="s">
        <v>266</v>
      </c>
      <c r="PVW413" s="104" t="s">
        <v>266</v>
      </c>
      <c r="PVX413" s="104" t="s">
        <v>266</v>
      </c>
      <c r="PVY413" s="104" t="s">
        <v>266</v>
      </c>
      <c r="PVZ413" s="104" t="s">
        <v>266</v>
      </c>
      <c r="PWA413" s="104" t="s">
        <v>266</v>
      </c>
      <c r="PWB413" s="104" t="s">
        <v>266</v>
      </c>
      <c r="PWC413" s="104" t="s">
        <v>266</v>
      </c>
      <c r="PWD413" s="104" t="s">
        <v>266</v>
      </c>
      <c r="PWE413" s="104" t="s">
        <v>266</v>
      </c>
      <c r="PWF413" s="104" t="s">
        <v>266</v>
      </c>
      <c r="PWG413" s="104" t="s">
        <v>266</v>
      </c>
      <c r="PWH413" s="104" t="s">
        <v>266</v>
      </c>
      <c r="PWI413" s="104" t="s">
        <v>266</v>
      </c>
      <c r="PWJ413" s="104" t="s">
        <v>266</v>
      </c>
      <c r="PWK413" s="104" t="s">
        <v>266</v>
      </c>
      <c r="PWL413" s="104" t="s">
        <v>266</v>
      </c>
      <c r="PWM413" s="104" t="s">
        <v>266</v>
      </c>
      <c r="PWN413" s="104" t="s">
        <v>266</v>
      </c>
      <c r="PWO413" s="104" t="s">
        <v>266</v>
      </c>
      <c r="PWP413" s="104" t="s">
        <v>266</v>
      </c>
      <c r="PWQ413" s="104" t="s">
        <v>266</v>
      </c>
      <c r="PWR413" s="104" t="s">
        <v>266</v>
      </c>
      <c r="PWS413" s="104" t="s">
        <v>266</v>
      </c>
      <c r="PWT413" s="104" t="s">
        <v>266</v>
      </c>
      <c r="PWU413" s="104" t="s">
        <v>266</v>
      </c>
      <c r="PWV413" s="104" t="s">
        <v>266</v>
      </c>
      <c r="PWW413" s="104" t="s">
        <v>266</v>
      </c>
      <c r="PWX413" s="104" t="s">
        <v>266</v>
      </c>
      <c r="PWY413" s="104" t="s">
        <v>266</v>
      </c>
      <c r="PWZ413" s="104" t="s">
        <v>266</v>
      </c>
      <c r="PXA413" s="104" t="s">
        <v>266</v>
      </c>
      <c r="PXB413" s="104" t="s">
        <v>266</v>
      </c>
      <c r="PXC413" s="104" t="s">
        <v>266</v>
      </c>
      <c r="PXD413" s="104" t="s">
        <v>266</v>
      </c>
      <c r="PXE413" s="104" t="s">
        <v>266</v>
      </c>
      <c r="PXF413" s="104" t="s">
        <v>266</v>
      </c>
      <c r="PXG413" s="104" t="s">
        <v>266</v>
      </c>
      <c r="PXH413" s="104" t="s">
        <v>266</v>
      </c>
      <c r="PXI413" s="104" t="s">
        <v>266</v>
      </c>
      <c r="PXJ413" s="104" t="s">
        <v>266</v>
      </c>
      <c r="PXK413" s="104" t="s">
        <v>266</v>
      </c>
      <c r="PXL413" s="104" t="s">
        <v>266</v>
      </c>
      <c r="PXM413" s="104" t="s">
        <v>266</v>
      </c>
      <c r="PXN413" s="104" t="s">
        <v>266</v>
      </c>
      <c r="PXO413" s="104" t="s">
        <v>266</v>
      </c>
      <c r="PXP413" s="104" t="s">
        <v>266</v>
      </c>
      <c r="PXQ413" s="104" t="s">
        <v>266</v>
      </c>
      <c r="PXR413" s="104" t="s">
        <v>266</v>
      </c>
      <c r="PXS413" s="104" t="s">
        <v>266</v>
      </c>
      <c r="PXT413" s="104" t="s">
        <v>266</v>
      </c>
      <c r="PXU413" s="104" t="s">
        <v>266</v>
      </c>
      <c r="PXV413" s="104" t="s">
        <v>266</v>
      </c>
      <c r="PXW413" s="104" t="s">
        <v>266</v>
      </c>
      <c r="PXX413" s="104" t="s">
        <v>266</v>
      </c>
      <c r="PXY413" s="104" t="s">
        <v>266</v>
      </c>
      <c r="PXZ413" s="104" t="s">
        <v>266</v>
      </c>
      <c r="PYA413" s="104" t="s">
        <v>266</v>
      </c>
      <c r="PYB413" s="104" t="s">
        <v>266</v>
      </c>
      <c r="PYC413" s="104" t="s">
        <v>266</v>
      </c>
      <c r="PYD413" s="104" t="s">
        <v>266</v>
      </c>
      <c r="PYE413" s="104" t="s">
        <v>266</v>
      </c>
      <c r="PYF413" s="104" t="s">
        <v>266</v>
      </c>
      <c r="PYG413" s="104" t="s">
        <v>266</v>
      </c>
      <c r="PYH413" s="104" t="s">
        <v>266</v>
      </c>
      <c r="PYI413" s="104" t="s">
        <v>266</v>
      </c>
      <c r="PYJ413" s="104" t="s">
        <v>266</v>
      </c>
      <c r="PYK413" s="104" t="s">
        <v>266</v>
      </c>
      <c r="PYL413" s="104" t="s">
        <v>266</v>
      </c>
      <c r="PYM413" s="104" t="s">
        <v>266</v>
      </c>
      <c r="PYN413" s="104" t="s">
        <v>266</v>
      </c>
      <c r="PYO413" s="104" t="s">
        <v>266</v>
      </c>
      <c r="PYP413" s="104" t="s">
        <v>266</v>
      </c>
      <c r="PYQ413" s="104" t="s">
        <v>266</v>
      </c>
      <c r="PYR413" s="104" t="s">
        <v>266</v>
      </c>
      <c r="PYS413" s="104" t="s">
        <v>266</v>
      </c>
      <c r="PYT413" s="104" t="s">
        <v>266</v>
      </c>
      <c r="PYU413" s="104" t="s">
        <v>266</v>
      </c>
      <c r="PYV413" s="104" t="s">
        <v>266</v>
      </c>
      <c r="PYW413" s="104" t="s">
        <v>266</v>
      </c>
      <c r="PYX413" s="104" t="s">
        <v>266</v>
      </c>
      <c r="PYY413" s="104" t="s">
        <v>266</v>
      </c>
      <c r="PYZ413" s="104" t="s">
        <v>266</v>
      </c>
      <c r="PZA413" s="104" t="s">
        <v>266</v>
      </c>
      <c r="PZB413" s="104" t="s">
        <v>266</v>
      </c>
      <c r="PZC413" s="104" t="s">
        <v>266</v>
      </c>
      <c r="PZD413" s="104" t="s">
        <v>266</v>
      </c>
      <c r="PZE413" s="104" t="s">
        <v>266</v>
      </c>
      <c r="PZF413" s="104" t="s">
        <v>266</v>
      </c>
      <c r="PZG413" s="104" t="s">
        <v>266</v>
      </c>
      <c r="PZH413" s="104" t="s">
        <v>266</v>
      </c>
      <c r="PZI413" s="104" t="s">
        <v>266</v>
      </c>
      <c r="PZJ413" s="104" t="s">
        <v>266</v>
      </c>
      <c r="PZK413" s="104" t="s">
        <v>266</v>
      </c>
      <c r="PZL413" s="104" t="s">
        <v>266</v>
      </c>
      <c r="PZM413" s="104" t="s">
        <v>266</v>
      </c>
      <c r="PZN413" s="104" t="s">
        <v>266</v>
      </c>
      <c r="PZO413" s="104" t="s">
        <v>266</v>
      </c>
      <c r="PZP413" s="104" t="s">
        <v>266</v>
      </c>
      <c r="PZQ413" s="104" t="s">
        <v>266</v>
      </c>
      <c r="PZR413" s="104" t="s">
        <v>266</v>
      </c>
      <c r="PZS413" s="104" t="s">
        <v>266</v>
      </c>
      <c r="PZT413" s="104" t="s">
        <v>266</v>
      </c>
      <c r="PZU413" s="104" t="s">
        <v>266</v>
      </c>
      <c r="PZV413" s="104" t="s">
        <v>266</v>
      </c>
      <c r="PZW413" s="104" t="s">
        <v>266</v>
      </c>
      <c r="PZX413" s="104" t="s">
        <v>266</v>
      </c>
      <c r="PZY413" s="104" t="s">
        <v>266</v>
      </c>
      <c r="PZZ413" s="104" t="s">
        <v>266</v>
      </c>
      <c r="QAA413" s="104" t="s">
        <v>266</v>
      </c>
      <c r="QAB413" s="104" t="s">
        <v>266</v>
      </c>
      <c r="QAC413" s="104" t="s">
        <v>266</v>
      </c>
      <c r="QAD413" s="104" t="s">
        <v>266</v>
      </c>
      <c r="QAE413" s="104" t="s">
        <v>266</v>
      </c>
      <c r="QAF413" s="104" t="s">
        <v>266</v>
      </c>
      <c r="QAG413" s="104" t="s">
        <v>266</v>
      </c>
      <c r="QAH413" s="104" t="s">
        <v>266</v>
      </c>
      <c r="QAI413" s="104" t="s">
        <v>266</v>
      </c>
      <c r="QAJ413" s="104" t="s">
        <v>266</v>
      </c>
      <c r="QAK413" s="104" t="s">
        <v>266</v>
      </c>
      <c r="QAL413" s="104" t="s">
        <v>266</v>
      </c>
      <c r="QAM413" s="104" t="s">
        <v>266</v>
      </c>
      <c r="QAN413" s="104" t="s">
        <v>266</v>
      </c>
      <c r="QAO413" s="104" t="s">
        <v>266</v>
      </c>
      <c r="QAP413" s="104" t="s">
        <v>266</v>
      </c>
      <c r="QAQ413" s="104" t="s">
        <v>266</v>
      </c>
      <c r="QAR413" s="104" t="s">
        <v>266</v>
      </c>
      <c r="QAS413" s="104" t="s">
        <v>266</v>
      </c>
      <c r="QAT413" s="104" t="s">
        <v>266</v>
      </c>
      <c r="QAU413" s="104" t="s">
        <v>266</v>
      </c>
      <c r="QAV413" s="104" t="s">
        <v>266</v>
      </c>
      <c r="QAW413" s="104" t="s">
        <v>266</v>
      </c>
      <c r="QAX413" s="104" t="s">
        <v>266</v>
      </c>
      <c r="QAY413" s="104" t="s">
        <v>266</v>
      </c>
      <c r="QAZ413" s="104" t="s">
        <v>266</v>
      </c>
      <c r="QBA413" s="104" t="s">
        <v>266</v>
      </c>
      <c r="QBB413" s="104" t="s">
        <v>266</v>
      </c>
      <c r="QBC413" s="104" t="s">
        <v>266</v>
      </c>
      <c r="QBD413" s="104" t="s">
        <v>266</v>
      </c>
      <c r="QBE413" s="104" t="s">
        <v>266</v>
      </c>
      <c r="QBF413" s="104" t="s">
        <v>266</v>
      </c>
      <c r="QBG413" s="104" t="s">
        <v>266</v>
      </c>
      <c r="QBH413" s="104" t="s">
        <v>266</v>
      </c>
      <c r="QBI413" s="104" t="s">
        <v>266</v>
      </c>
      <c r="QBJ413" s="104" t="s">
        <v>266</v>
      </c>
      <c r="QBK413" s="104" t="s">
        <v>266</v>
      </c>
      <c r="QBL413" s="104" t="s">
        <v>266</v>
      </c>
      <c r="QBM413" s="104" t="s">
        <v>266</v>
      </c>
      <c r="QBN413" s="104" t="s">
        <v>266</v>
      </c>
      <c r="QBO413" s="104" t="s">
        <v>266</v>
      </c>
      <c r="QBP413" s="104" t="s">
        <v>266</v>
      </c>
      <c r="QBQ413" s="104" t="s">
        <v>266</v>
      </c>
      <c r="QBR413" s="104" t="s">
        <v>266</v>
      </c>
      <c r="QBS413" s="104" t="s">
        <v>266</v>
      </c>
      <c r="QBT413" s="104" t="s">
        <v>266</v>
      </c>
      <c r="QBU413" s="104" t="s">
        <v>266</v>
      </c>
      <c r="QBV413" s="104" t="s">
        <v>266</v>
      </c>
      <c r="QBW413" s="104" t="s">
        <v>266</v>
      </c>
      <c r="QBX413" s="104" t="s">
        <v>266</v>
      </c>
      <c r="QBY413" s="104" t="s">
        <v>266</v>
      </c>
      <c r="QBZ413" s="104" t="s">
        <v>266</v>
      </c>
      <c r="QCA413" s="104" t="s">
        <v>266</v>
      </c>
      <c r="QCB413" s="104" t="s">
        <v>266</v>
      </c>
      <c r="QCC413" s="104" t="s">
        <v>266</v>
      </c>
      <c r="QCD413" s="104" t="s">
        <v>266</v>
      </c>
      <c r="QCE413" s="104" t="s">
        <v>266</v>
      </c>
      <c r="QCF413" s="104" t="s">
        <v>266</v>
      </c>
      <c r="QCG413" s="104" t="s">
        <v>266</v>
      </c>
      <c r="QCH413" s="104" t="s">
        <v>266</v>
      </c>
      <c r="QCI413" s="104" t="s">
        <v>266</v>
      </c>
      <c r="QCJ413" s="104" t="s">
        <v>266</v>
      </c>
      <c r="QCK413" s="104" t="s">
        <v>266</v>
      </c>
      <c r="QCL413" s="104" t="s">
        <v>266</v>
      </c>
      <c r="QCM413" s="104" t="s">
        <v>266</v>
      </c>
      <c r="QCN413" s="104" t="s">
        <v>266</v>
      </c>
      <c r="QCO413" s="104" t="s">
        <v>266</v>
      </c>
      <c r="QCP413" s="104" t="s">
        <v>266</v>
      </c>
      <c r="QCQ413" s="104" t="s">
        <v>266</v>
      </c>
      <c r="QCR413" s="104" t="s">
        <v>266</v>
      </c>
      <c r="QCS413" s="104" t="s">
        <v>266</v>
      </c>
      <c r="QCT413" s="104" t="s">
        <v>266</v>
      </c>
      <c r="QCU413" s="104" t="s">
        <v>266</v>
      </c>
      <c r="QCV413" s="104" t="s">
        <v>266</v>
      </c>
      <c r="QCW413" s="104" t="s">
        <v>266</v>
      </c>
      <c r="QCX413" s="104" t="s">
        <v>266</v>
      </c>
      <c r="QCY413" s="104" t="s">
        <v>266</v>
      </c>
      <c r="QCZ413" s="104" t="s">
        <v>266</v>
      </c>
      <c r="QDA413" s="104" t="s">
        <v>266</v>
      </c>
      <c r="QDB413" s="104" t="s">
        <v>266</v>
      </c>
      <c r="QDC413" s="104" t="s">
        <v>266</v>
      </c>
      <c r="QDD413" s="104" t="s">
        <v>266</v>
      </c>
      <c r="QDE413" s="104" t="s">
        <v>266</v>
      </c>
      <c r="QDF413" s="104" t="s">
        <v>266</v>
      </c>
      <c r="QDG413" s="104" t="s">
        <v>266</v>
      </c>
      <c r="QDH413" s="104" t="s">
        <v>266</v>
      </c>
      <c r="QDI413" s="104" t="s">
        <v>266</v>
      </c>
      <c r="QDJ413" s="104" t="s">
        <v>266</v>
      </c>
      <c r="QDK413" s="104" t="s">
        <v>266</v>
      </c>
      <c r="QDL413" s="104" t="s">
        <v>266</v>
      </c>
      <c r="QDM413" s="104" t="s">
        <v>266</v>
      </c>
      <c r="QDN413" s="104" t="s">
        <v>266</v>
      </c>
      <c r="QDO413" s="104" t="s">
        <v>266</v>
      </c>
      <c r="QDP413" s="104" t="s">
        <v>266</v>
      </c>
      <c r="QDQ413" s="104" t="s">
        <v>266</v>
      </c>
      <c r="QDR413" s="104" t="s">
        <v>266</v>
      </c>
      <c r="QDS413" s="104" t="s">
        <v>266</v>
      </c>
      <c r="QDT413" s="104" t="s">
        <v>266</v>
      </c>
      <c r="QDU413" s="104" t="s">
        <v>266</v>
      </c>
      <c r="QDV413" s="104" t="s">
        <v>266</v>
      </c>
      <c r="QDW413" s="104" t="s">
        <v>266</v>
      </c>
      <c r="QDX413" s="104" t="s">
        <v>266</v>
      </c>
      <c r="QDY413" s="104" t="s">
        <v>266</v>
      </c>
      <c r="QDZ413" s="104" t="s">
        <v>266</v>
      </c>
      <c r="QEA413" s="104" t="s">
        <v>266</v>
      </c>
      <c r="QEB413" s="104" t="s">
        <v>266</v>
      </c>
      <c r="QEC413" s="104" t="s">
        <v>266</v>
      </c>
      <c r="QED413" s="104" t="s">
        <v>266</v>
      </c>
      <c r="QEE413" s="104" t="s">
        <v>266</v>
      </c>
      <c r="QEF413" s="104" t="s">
        <v>266</v>
      </c>
      <c r="QEG413" s="104" t="s">
        <v>266</v>
      </c>
      <c r="QEH413" s="104" t="s">
        <v>266</v>
      </c>
      <c r="QEI413" s="104" t="s">
        <v>266</v>
      </c>
      <c r="QEJ413" s="104" t="s">
        <v>266</v>
      </c>
      <c r="QEK413" s="104" t="s">
        <v>266</v>
      </c>
      <c r="QEL413" s="104" t="s">
        <v>266</v>
      </c>
      <c r="QEM413" s="104" t="s">
        <v>266</v>
      </c>
      <c r="QEN413" s="104" t="s">
        <v>266</v>
      </c>
      <c r="QEO413" s="104" t="s">
        <v>266</v>
      </c>
      <c r="QEP413" s="104" t="s">
        <v>266</v>
      </c>
      <c r="QEQ413" s="104" t="s">
        <v>266</v>
      </c>
      <c r="QER413" s="104" t="s">
        <v>266</v>
      </c>
      <c r="QES413" s="104" t="s">
        <v>266</v>
      </c>
      <c r="QET413" s="104" t="s">
        <v>266</v>
      </c>
      <c r="QEU413" s="104" t="s">
        <v>266</v>
      </c>
      <c r="QEV413" s="104" t="s">
        <v>266</v>
      </c>
      <c r="QEW413" s="104" t="s">
        <v>266</v>
      </c>
      <c r="QEX413" s="104" t="s">
        <v>266</v>
      </c>
      <c r="QEY413" s="104" t="s">
        <v>266</v>
      </c>
      <c r="QEZ413" s="104" t="s">
        <v>266</v>
      </c>
      <c r="QFA413" s="104" t="s">
        <v>266</v>
      </c>
      <c r="QFB413" s="104" t="s">
        <v>266</v>
      </c>
      <c r="QFC413" s="104" t="s">
        <v>266</v>
      </c>
      <c r="QFD413" s="104" t="s">
        <v>266</v>
      </c>
      <c r="QFE413" s="104" t="s">
        <v>266</v>
      </c>
      <c r="QFF413" s="104" t="s">
        <v>266</v>
      </c>
      <c r="QFG413" s="104" t="s">
        <v>266</v>
      </c>
      <c r="QFH413" s="104" t="s">
        <v>266</v>
      </c>
      <c r="QFI413" s="104" t="s">
        <v>266</v>
      </c>
      <c r="QFJ413" s="104" t="s">
        <v>266</v>
      </c>
      <c r="QFK413" s="104" t="s">
        <v>266</v>
      </c>
      <c r="QFL413" s="104" t="s">
        <v>266</v>
      </c>
      <c r="QFM413" s="104" t="s">
        <v>266</v>
      </c>
      <c r="QFN413" s="104" t="s">
        <v>266</v>
      </c>
      <c r="QFO413" s="104" t="s">
        <v>266</v>
      </c>
      <c r="QFP413" s="104" t="s">
        <v>266</v>
      </c>
      <c r="QFQ413" s="104" t="s">
        <v>266</v>
      </c>
      <c r="QFR413" s="104" t="s">
        <v>266</v>
      </c>
      <c r="QFS413" s="104" t="s">
        <v>266</v>
      </c>
      <c r="QFT413" s="104" t="s">
        <v>266</v>
      </c>
      <c r="QFU413" s="104" t="s">
        <v>266</v>
      </c>
      <c r="QFV413" s="104" t="s">
        <v>266</v>
      </c>
      <c r="QFW413" s="104" t="s">
        <v>266</v>
      </c>
      <c r="QFX413" s="104" t="s">
        <v>266</v>
      </c>
      <c r="QFY413" s="104" t="s">
        <v>266</v>
      </c>
      <c r="QFZ413" s="104" t="s">
        <v>266</v>
      </c>
      <c r="QGA413" s="104" t="s">
        <v>266</v>
      </c>
      <c r="QGB413" s="104" t="s">
        <v>266</v>
      </c>
      <c r="QGC413" s="104" t="s">
        <v>266</v>
      </c>
      <c r="QGD413" s="104" t="s">
        <v>266</v>
      </c>
      <c r="QGE413" s="104" t="s">
        <v>266</v>
      </c>
      <c r="QGF413" s="104" t="s">
        <v>266</v>
      </c>
      <c r="QGG413" s="104" t="s">
        <v>266</v>
      </c>
      <c r="QGH413" s="104" t="s">
        <v>266</v>
      </c>
      <c r="QGI413" s="104" t="s">
        <v>266</v>
      </c>
      <c r="QGJ413" s="104" t="s">
        <v>266</v>
      </c>
      <c r="QGK413" s="104" t="s">
        <v>266</v>
      </c>
      <c r="QGL413" s="104" t="s">
        <v>266</v>
      </c>
      <c r="QGM413" s="104" t="s">
        <v>266</v>
      </c>
      <c r="QGN413" s="104" t="s">
        <v>266</v>
      </c>
      <c r="QGO413" s="104" t="s">
        <v>266</v>
      </c>
      <c r="QGP413" s="104" t="s">
        <v>266</v>
      </c>
      <c r="QGQ413" s="104" t="s">
        <v>266</v>
      </c>
      <c r="QGR413" s="104" t="s">
        <v>266</v>
      </c>
      <c r="QGS413" s="104" t="s">
        <v>266</v>
      </c>
      <c r="QGT413" s="104" t="s">
        <v>266</v>
      </c>
      <c r="QGU413" s="104" t="s">
        <v>266</v>
      </c>
      <c r="QGV413" s="104" t="s">
        <v>266</v>
      </c>
      <c r="QGW413" s="104" t="s">
        <v>266</v>
      </c>
      <c r="QGX413" s="104" t="s">
        <v>266</v>
      </c>
      <c r="QGY413" s="104" t="s">
        <v>266</v>
      </c>
      <c r="QGZ413" s="104" t="s">
        <v>266</v>
      </c>
      <c r="QHA413" s="104" t="s">
        <v>266</v>
      </c>
      <c r="QHB413" s="104" t="s">
        <v>266</v>
      </c>
      <c r="QHC413" s="104" t="s">
        <v>266</v>
      </c>
      <c r="QHD413" s="104" t="s">
        <v>266</v>
      </c>
      <c r="QHE413" s="104" t="s">
        <v>266</v>
      </c>
      <c r="QHF413" s="104" t="s">
        <v>266</v>
      </c>
      <c r="QHG413" s="104" t="s">
        <v>266</v>
      </c>
      <c r="QHH413" s="104" t="s">
        <v>266</v>
      </c>
      <c r="QHI413" s="104" t="s">
        <v>266</v>
      </c>
      <c r="QHJ413" s="104" t="s">
        <v>266</v>
      </c>
      <c r="QHK413" s="104" t="s">
        <v>266</v>
      </c>
      <c r="QHL413" s="104" t="s">
        <v>266</v>
      </c>
      <c r="QHM413" s="104" t="s">
        <v>266</v>
      </c>
      <c r="QHN413" s="104" t="s">
        <v>266</v>
      </c>
      <c r="QHO413" s="104" t="s">
        <v>266</v>
      </c>
      <c r="QHP413" s="104" t="s">
        <v>266</v>
      </c>
      <c r="QHQ413" s="104" t="s">
        <v>266</v>
      </c>
      <c r="QHR413" s="104" t="s">
        <v>266</v>
      </c>
      <c r="QHS413" s="104" t="s">
        <v>266</v>
      </c>
      <c r="QHT413" s="104" t="s">
        <v>266</v>
      </c>
      <c r="QHU413" s="104" t="s">
        <v>266</v>
      </c>
      <c r="QHV413" s="104" t="s">
        <v>266</v>
      </c>
      <c r="QHW413" s="104" t="s">
        <v>266</v>
      </c>
      <c r="QHX413" s="104" t="s">
        <v>266</v>
      </c>
      <c r="QHY413" s="104" t="s">
        <v>266</v>
      </c>
      <c r="QHZ413" s="104" t="s">
        <v>266</v>
      </c>
      <c r="QIA413" s="104" t="s">
        <v>266</v>
      </c>
      <c r="QIB413" s="104" t="s">
        <v>266</v>
      </c>
      <c r="QIC413" s="104" t="s">
        <v>266</v>
      </c>
      <c r="QID413" s="104" t="s">
        <v>266</v>
      </c>
      <c r="QIE413" s="104" t="s">
        <v>266</v>
      </c>
      <c r="QIF413" s="104" t="s">
        <v>266</v>
      </c>
      <c r="QIG413" s="104" t="s">
        <v>266</v>
      </c>
      <c r="QIH413" s="104" t="s">
        <v>266</v>
      </c>
      <c r="QII413" s="104" t="s">
        <v>266</v>
      </c>
      <c r="QIJ413" s="104" t="s">
        <v>266</v>
      </c>
      <c r="QIK413" s="104" t="s">
        <v>266</v>
      </c>
      <c r="QIL413" s="104" t="s">
        <v>266</v>
      </c>
      <c r="QIM413" s="104" t="s">
        <v>266</v>
      </c>
      <c r="QIN413" s="104" t="s">
        <v>266</v>
      </c>
      <c r="QIO413" s="104" t="s">
        <v>266</v>
      </c>
      <c r="QIP413" s="104" t="s">
        <v>266</v>
      </c>
      <c r="QIQ413" s="104" t="s">
        <v>266</v>
      </c>
      <c r="QIR413" s="104" t="s">
        <v>266</v>
      </c>
      <c r="QIS413" s="104" t="s">
        <v>266</v>
      </c>
      <c r="QIT413" s="104" t="s">
        <v>266</v>
      </c>
      <c r="QIU413" s="104" t="s">
        <v>266</v>
      </c>
      <c r="QIV413" s="104" t="s">
        <v>266</v>
      </c>
      <c r="QIW413" s="104" t="s">
        <v>266</v>
      </c>
      <c r="QIX413" s="104" t="s">
        <v>266</v>
      </c>
      <c r="QIY413" s="104" t="s">
        <v>266</v>
      </c>
      <c r="QIZ413" s="104" t="s">
        <v>266</v>
      </c>
      <c r="QJA413" s="104" t="s">
        <v>266</v>
      </c>
      <c r="QJB413" s="104" t="s">
        <v>266</v>
      </c>
      <c r="QJC413" s="104" t="s">
        <v>266</v>
      </c>
      <c r="QJD413" s="104" t="s">
        <v>266</v>
      </c>
      <c r="QJE413" s="104" t="s">
        <v>266</v>
      </c>
      <c r="QJF413" s="104" t="s">
        <v>266</v>
      </c>
      <c r="QJG413" s="104" t="s">
        <v>266</v>
      </c>
      <c r="QJH413" s="104" t="s">
        <v>266</v>
      </c>
      <c r="QJI413" s="104" t="s">
        <v>266</v>
      </c>
      <c r="QJJ413" s="104" t="s">
        <v>266</v>
      </c>
      <c r="QJK413" s="104" t="s">
        <v>266</v>
      </c>
      <c r="QJL413" s="104" t="s">
        <v>266</v>
      </c>
      <c r="QJM413" s="104" t="s">
        <v>266</v>
      </c>
      <c r="QJN413" s="104" t="s">
        <v>266</v>
      </c>
      <c r="QJO413" s="104" t="s">
        <v>266</v>
      </c>
      <c r="QJP413" s="104" t="s">
        <v>266</v>
      </c>
      <c r="QJQ413" s="104" t="s">
        <v>266</v>
      </c>
      <c r="QJR413" s="104" t="s">
        <v>266</v>
      </c>
      <c r="QJS413" s="104" t="s">
        <v>266</v>
      </c>
      <c r="QJT413" s="104" t="s">
        <v>266</v>
      </c>
      <c r="QJU413" s="104" t="s">
        <v>266</v>
      </c>
      <c r="QJV413" s="104" t="s">
        <v>266</v>
      </c>
      <c r="QJW413" s="104" t="s">
        <v>266</v>
      </c>
      <c r="QJX413" s="104" t="s">
        <v>266</v>
      </c>
      <c r="QJY413" s="104" t="s">
        <v>266</v>
      </c>
      <c r="QJZ413" s="104" t="s">
        <v>266</v>
      </c>
      <c r="QKA413" s="104" t="s">
        <v>266</v>
      </c>
      <c r="QKB413" s="104" t="s">
        <v>266</v>
      </c>
      <c r="QKC413" s="104" t="s">
        <v>266</v>
      </c>
      <c r="QKD413" s="104" t="s">
        <v>266</v>
      </c>
      <c r="QKE413" s="104" t="s">
        <v>266</v>
      </c>
      <c r="QKF413" s="104" t="s">
        <v>266</v>
      </c>
      <c r="QKG413" s="104" t="s">
        <v>266</v>
      </c>
      <c r="QKH413" s="104" t="s">
        <v>266</v>
      </c>
      <c r="QKI413" s="104" t="s">
        <v>266</v>
      </c>
      <c r="QKJ413" s="104" t="s">
        <v>266</v>
      </c>
      <c r="QKK413" s="104" t="s">
        <v>266</v>
      </c>
      <c r="QKL413" s="104" t="s">
        <v>266</v>
      </c>
      <c r="QKM413" s="104" t="s">
        <v>266</v>
      </c>
      <c r="QKN413" s="104" t="s">
        <v>266</v>
      </c>
      <c r="QKO413" s="104" t="s">
        <v>266</v>
      </c>
      <c r="QKP413" s="104" t="s">
        <v>266</v>
      </c>
      <c r="QKQ413" s="104" t="s">
        <v>266</v>
      </c>
      <c r="QKR413" s="104" t="s">
        <v>266</v>
      </c>
      <c r="QKS413" s="104" t="s">
        <v>266</v>
      </c>
      <c r="QKT413" s="104" t="s">
        <v>266</v>
      </c>
      <c r="QKU413" s="104" t="s">
        <v>266</v>
      </c>
      <c r="QKV413" s="104" t="s">
        <v>266</v>
      </c>
      <c r="QKW413" s="104" t="s">
        <v>266</v>
      </c>
      <c r="QKX413" s="104" t="s">
        <v>266</v>
      </c>
      <c r="QKY413" s="104" t="s">
        <v>266</v>
      </c>
      <c r="QKZ413" s="104" t="s">
        <v>266</v>
      </c>
      <c r="QLA413" s="104" t="s">
        <v>266</v>
      </c>
      <c r="QLB413" s="104" t="s">
        <v>266</v>
      </c>
      <c r="QLC413" s="104" t="s">
        <v>266</v>
      </c>
      <c r="QLD413" s="104" t="s">
        <v>266</v>
      </c>
      <c r="QLE413" s="104" t="s">
        <v>266</v>
      </c>
      <c r="QLF413" s="104" t="s">
        <v>266</v>
      </c>
      <c r="QLG413" s="104" t="s">
        <v>266</v>
      </c>
      <c r="QLH413" s="104" t="s">
        <v>266</v>
      </c>
      <c r="QLI413" s="104" t="s">
        <v>266</v>
      </c>
      <c r="QLJ413" s="104" t="s">
        <v>266</v>
      </c>
      <c r="QLK413" s="104" t="s">
        <v>266</v>
      </c>
      <c r="QLL413" s="104" t="s">
        <v>266</v>
      </c>
      <c r="QLM413" s="104" t="s">
        <v>266</v>
      </c>
      <c r="QLN413" s="104" t="s">
        <v>266</v>
      </c>
      <c r="QLO413" s="104" t="s">
        <v>266</v>
      </c>
      <c r="QLP413" s="104" t="s">
        <v>266</v>
      </c>
      <c r="QLQ413" s="104" t="s">
        <v>266</v>
      </c>
      <c r="QLR413" s="104" t="s">
        <v>266</v>
      </c>
      <c r="QLS413" s="104" t="s">
        <v>266</v>
      </c>
      <c r="QLT413" s="104" t="s">
        <v>266</v>
      </c>
      <c r="QLU413" s="104" t="s">
        <v>266</v>
      </c>
      <c r="QLV413" s="104" t="s">
        <v>266</v>
      </c>
      <c r="QLW413" s="104" t="s">
        <v>266</v>
      </c>
      <c r="QLX413" s="104" t="s">
        <v>266</v>
      </c>
      <c r="QLY413" s="104" t="s">
        <v>266</v>
      </c>
      <c r="QLZ413" s="104" t="s">
        <v>266</v>
      </c>
      <c r="QMA413" s="104" t="s">
        <v>266</v>
      </c>
      <c r="QMB413" s="104" t="s">
        <v>266</v>
      </c>
      <c r="QMC413" s="104" t="s">
        <v>266</v>
      </c>
      <c r="QMD413" s="104" t="s">
        <v>266</v>
      </c>
      <c r="QME413" s="104" t="s">
        <v>266</v>
      </c>
      <c r="QMF413" s="104" t="s">
        <v>266</v>
      </c>
      <c r="QMG413" s="104" t="s">
        <v>266</v>
      </c>
      <c r="QMH413" s="104" t="s">
        <v>266</v>
      </c>
      <c r="QMI413" s="104" t="s">
        <v>266</v>
      </c>
      <c r="QMJ413" s="104" t="s">
        <v>266</v>
      </c>
      <c r="QMK413" s="104" t="s">
        <v>266</v>
      </c>
      <c r="QML413" s="104" t="s">
        <v>266</v>
      </c>
      <c r="QMM413" s="104" t="s">
        <v>266</v>
      </c>
      <c r="QMN413" s="104" t="s">
        <v>266</v>
      </c>
      <c r="QMO413" s="104" t="s">
        <v>266</v>
      </c>
      <c r="QMP413" s="104" t="s">
        <v>266</v>
      </c>
      <c r="QMQ413" s="104" t="s">
        <v>266</v>
      </c>
      <c r="QMR413" s="104" t="s">
        <v>266</v>
      </c>
      <c r="QMS413" s="104" t="s">
        <v>266</v>
      </c>
      <c r="QMT413" s="104" t="s">
        <v>266</v>
      </c>
      <c r="QMU413" s="104" t="s">
        <v>266</v>
      </c>
      <c r="QMV413" s="104" t="s">
        <v>266</v>
      </c>
      <c r="QMW413" s="104" t="s">
        <v>266</v>
      </c>
      <c r="QMX413" s="104" t="s">
        <v>266</v>
      </c>
      <c r="QMY413" s="104" t="s">
        <v>266</v>
      </c>
      <c r="QMZ413" s="104" t="s">
        <v>266</v>
      </c>
      <c r="QNA413" s="104" t="s">
        <v>266</v>
      </c>
      <c r="QNB413" s="104" t="s">
        <v>266</v>
      </c>
      <c r="QNC413" s="104" t="s">
        <v>266</v>
      </c>
      <c r="QND413" s="104" t="s">
        <v>266</v>
      </c>
      <c r="QNE413" s="104" t="s">
        <v>266</v>
      </c>
      <c r="QNF413" s="104" t="s">
        <v>266</v>
      </c>
      <c r="QNG413" s="104" t="s">
        <v>266</v>
      </c>
      <c r="QNH413" s="104" t="s">
        <v>266</v>
      </c>
      <c r="QNI413" s="104" t="s">
        <v>266</v>
      </c>
      <c r="QNJ413" s="104" t="s">
        <v>266</v>
      </c>
      <c r="QNK413" s="104" t="s">
        <v>266</v>
      </c>
      <c r="QNL413" s="104" t="s">
        <v>266</v>
      </c>
      <c r="QNM413" s="104" t="s">
        <v>266</v>
      </c>
      <c r="QNN413" s="104" t="s">
        <v>266</v>
      </c>
      <c r="QNO413" s="104" t="s">
        <v>266</v>
      </c>
      <c r="QNP413" s="104" t="s">
        <v>266</v>
      </c>
      <c r="QNQ413" s="104" t="s">
        <v>266</v>
      </c>
      <c r="QNR413" s="104" t="s">
        <v>266</v>
      </c>
      <c r="QNS413" s="104" t="s">
        <v>266</v>
      </c>
      <c r="QNT413" s="104" t="s">
        <v>266</v>
      </c>
      <c r="QNU413" s="104" t="s">
        <v>266</v>
      </c>
      <c r="QNV413" s="104" t="s">
        <v>266</v>
      </c>
      <c r="QNW413" s="104" t="s">
        <v>266</v>
      </c>
      <c r="QNX413" s="104" t="s">
        <v>266</v>
      </c>
      <c r="QNY413" s="104" t="s">
        <v>266</v>
      </c>
      <c r="QNZ413" s="104" t="s">
        <v>266</v>
      </c>
      <c r="QOA413" s="104" t="s">
        <v>266</v>
      </c>
      <c r="QOB413" s="104" t="s">
        <v>266</v>
      </c>
      <c r="QOC413" s="104" t="s">
        <v>266</v>
      </c>
      <c r="QOD413" s="104" t="s">
        <v>266</v>
      </c>
      <c r="QOE413" s="104" t="s">
        <v>266</v>
      </c>
      <c r="QOF413" s="104" t="s">
        <v>266</v>
      </c>
      <c r="QOG413" s="104" t="s">
        <v>266</v>
      </c>
      <c r="QOH413" s="104" t="s">
        <v>266</v>
      </c>
      <c r="QOI413" s="104" t="s">
        <v>266</v>
      </c>
      <c r="QOJ413" s="104" t="s">
        <v>266</v>
      </c>
      <c r="QOK413" s="104" t="s">
        <v>266</v>
      </c>
      <c r="QOL413" s="104" t="s">
        <v>266</v>
      </c>
      <c r="QOM413" s="104" t="s">
        <v>266</v>
      </c>
      <c r="QON413" s="104" t="s">
        <v>266</v>
      </c>
      <c r="QOO413" s="104" t="s">
        <v>266</v>
      </c>
      <c r="QOP413" s="104" t="s">
        <v>266</v>
      </c>
      <c r="QOQ413" s="104" t="s">
        <v>266</v>
      </c>
      <c r="QOR413" s="104" t="s">
        <v>266</v>
      </c>
      <c r="QOS413" s="104" t="s">
        <v>266</v>
      </c>
      <c r="QOT413" s="104" t="s">
        <v>266</v>
      </c>
      <c r="QOU413" s="104" t="s">
        <v>266</v>
      </c>
      <c r="QOV413" s="104" t="s">
        <v>266</v>
      </c>
      <c r="QOW413" s="104" t="s">
        <v>266</v>
      </c>
      <c r="QOX413" s="104" t="s">
        <v>266</v>
      </c>
      <c r="QOY413" s="104" t="s">
        <v>266</v>
      </c>
      <c r="QOZ413" s="104" t="s">
        <v>266</v>
      </c>
      <c r="QPA413" s="104" t="s">
        <v>266</v>
      </c>
      <c r="QPB413" s="104" t="s">
        <v>266</v>
      </c>
      <c r="QPC413" s="104" t="s">
        <v>266</v>
      </c>
      <c r="QPD413" s="104" t="s">
        <v>266</v>
      </c>
      <c r="QPE413" s="104" t="s">
        <v>266</v>
      </c>
      <c r="QPF413" s="104" t="s">
        <v>266</v>
      </c>
      <c r="QPG413" s="104" t="s">
        <v>266</v>
      </c>
      <c r="QPH413" s="104" t="s">
        <v>266</v>
      </c>
      <c r="QPI413" s="104" t="s">
        <v>266</v>
      </c>
      <c r="QPJ413" s="104" t="s">
        <v>266</v>
      </c>
      <c r="QPK413" s="104" t="s">
        <v>266</v>
      </c>
      <c r="QPL413" s="104" t="s">
        <v>266</v>
      </c>
      <c r="QPM413" s="104" t="s">
        <v>266</v>
      </c>
      <c r="QPN413" s="104" t="s">
        <v>266</v>
      </c>
      <c r="QPO413" s="104" t="s">
        <v>266</v>
      </c>
      <c r="QPP413" s="104" t="s">
        <v>266</v>
      </c>
      <c r="QPQ413" s="104" t="s">
        <v>266</v>
      </c>
      <c r="QPR413" s="104" t="s">
        <v>266</v>
      </c>
      <c r="QPS413" s="104" t="s">
        <v>266</v>
      </c>
      <c r="QPT413" s="104" t="s">
        <v>266</v>
      </c>
      <c r="QPU413" s="104" t="s">
        <v>266</v>
      </c>
      <c r="QPV413" s="104" t="s">
        <v>266</v>
      </c>
      <c r="QPW413" s="104" t="s">
        <v>266</v>
      </c>
      <c r="QPX413" s="104" t="s">
        <v>266</v>
      </c>
      <c r="QPY413" s="104" t="s">
        <v>266</v>
      </c>
      <c r="QPZ413" s="104" t="s">
        <v>266</v>
      </c>
      <c r="QQA413" s="104" t="s">
        <v>266</v>
      </c>
      <c r="QQB413" s="104" t="s">
        <v>266</v>
      </c>
      <c r="QQC413" s="104" t="s">
        <v>266</v>
      </c>
      <c r="QQD413" s="104" t="s">
        <v>266</v>
      </c>
      <c r="QQE413" s="104" t="s">
        <v>266</v>
      </c>
      <c r="QQF413" s="104" t="s">
        <v>266</v>
      </c>
      <c r="QQG413" s="104" t="s">
        <v>266</v>
      </c>
      <c r="QQH413" s="104" t="s">
        <v>266</v>
      </c>
      <c r="QQI413" s="104" t="s">
        <v>266</v>
      </c>
      <c r="QQJ413" s="104" t="s">
        <v>266</v>
      </c>
      <c r="QQK413" s="104" t="s">
        <v>266</v>
      </c>
      <c r="QQL413" s="104" t="s">
        <v>266</v>
      </c>
      <c r="QQM413" s="104" t="s">
        <v>266</v>
      </c>
      <c r="QQN413" s="104" t="s">
        <v>266</v>
      </c>
      <c r="QQO413" s="104" t="s">
        <v>266</v>
      </c>
      <c r="QQP413" s="104" t="s">
        <v>266</v>
      </c>
      <c r="QQQ413" s="104" t="s">
        <v>266</v>
      </c>
      <c r="QQR413" s="104" t="s">
        <v>266</v>
      </c>
      <c r="QQS413" s="104" t="s">
        <v>266</v>
      </c>
      <c r="QQT413" s="104" t="s">
        <v>266</v>
      </c>
      <c r="QQU413" s="104" t="s">
        <v>266</v>
      </c>
      <c r="QQV413" s="104" t="s">
        <v>266</v>
      </c>
      <c r="QQW413" s="104" t="s">
        <v>266</v>
      </c>
      <c r="QQX413" s="104" t="s">
        <v>266</v>
      </c>
      <c r="QQY413" s="104" t="s">
        <v>266</v>
      </c>
      <c r="QQZ413" s="104" t="s">
        <v>266</v>
      </c>
      <c r="QRA413" s="104" t="s">
        <v>266</v>
      </c>
      <c r="QRB413" s="104" t="s">
        <v>266</v>
      </c>
      <c r="QRC413" s="104" t="s">
        <v>266</v>
      </c>
      <c r="QRD413" s="104" t="s">
        <v>266</v>
      </c>
      <c r="QRE413" s="104" t="s">
        <v>266</v>
      </c>
      <c r="QRF413" s="104" t="s">
        <v>266</v>
      </c>
      <c r="QRG413" s="104" t="s">
        <v>266</v>
      </c>
      <c r="QRH413" s="104" t="s">
        <v>266</v>
      </c>
      <c r="QRI413" s="104" t="s">
        <v>266</v>
      </c>
      <c r="QRJ413" s="104" t="s">
        <v>266</v>
      </c>
      <c r="QRK413" s="104" t="s">
        <v>266</v>
      </c>
      <c r="QRL413" s="104" t="s">
        <v>266</v>
      </c>
      <c r="QRM413" s="104" t="s">
        <v>266</v>
      </c>
      <c r="QRN413" s="104" t="s">
        <v>266</v>
      </c>
      <c r="QRO413" s="104" t="s">
        <v>266</v>
      </c>
      <c r="QRP413" s="104" t="s">
        <v>266</v>
      </c>
      <c r="QRQ413" s="104" t="s">
        <v>266</v>
      </c>
      <c r="QRR413" s="104" t="s">
        <v>266</v>
      </c>
      <c r="QRS413" s="104" t="s">
        <v>266</v>
      </c>
      <c r="QRT413" s="104" t="s">
        <v>266</v>
      </c>
      <c r="QRU413" s="104" t="s">
        <v>266</v>
      </c>
      <c r="QRV413" s="104" t="s">
        <v>266</v>
      </c>
      <c r="QRW413" s="104" t="s">
        <v>266</v>
      </c>
      <c r="QRX413" s="104" t="s">
        <v>266</v>
      </c>
      <c r="QRY413" s="104" t="s">
        <v>266</v>
      </c>
      <c r="QRZ413" s="104" t="s">
        <v>266</v>
      </c>
      <c r="QSA413" s="104" t="s">
        <v>266</v>
      </c>
      <c r="QSB413" s="104" t="s">
        <v>266</v>
      </c>
      <c r="QSC413" s="104" t="s">
        <v>266</v>
      </c>
      <c r="QSD413" s="104" t="s">
        <v>266</v>
      </c>
      <c r="QSE413" s="104" t="s">
        <v>266</v>
      </c>
      <c r="QSF413" s="104" t="s">
        <v>266</v>
      </c>
      <c r="QSG413" s="104" t="s">
        <v>266</v>
      </c>
      <c r="QSH413" s="104" t="s">
        <v>266</v>
      </c>
      <c r="QSI413" s="104" t="s">
        <v>266</v>
      </c>
      <c r="QSJ413" s="104" t="s">
        <v>266</v>
      </c>
      <c r="QSK413" s="104" t="s">
        <v>266</v>
      </c>
      <c r="QSL413" s="104" t="s">
        <v>266</v>
      </c>
      <c r="QSM413" s="104" t="s">
        <v>266</v>
      </c>
      <c r="QSN413" s="104" t="s">
        <v>266</v>
      </c>
      <c r="QSO413" s="104" t="s">
        <v>266</v>
      </c>
      <c r="QSP413" s="104" t="s">
        <v>266</v>
      </c>
      <c r="QSQ413" s="104" t="s">
        <v>266</v>
      </c>
      <c r="QSR413" s="104" t="s">
        <v>266</v>
      </c>
      <c r="QSS413" s="104" t="s">
        <v>266</v>
      </c>
      <c r="QST413" s="104" t="s">
        <v>266</v>
      </c>
      <c r="QSU413" s="104" t="s">
        <v>266</v>
      </c>
      <c r="QSV413" s="104" t="s">
        <v>266</v>
      </c>
      <c r="QSW413" s="104" t="s">
        <v>266</v>
      </c>
      <c r="QSX413" s="104" t="s">
        <v>266</v>
      </c>
      <c r="QSY413" s="104" t="s">
        <v>266</v>
      </c>
      <c r="QSZ413" s="104" t="s">
        <v>266</v>
      </c>
      <c r="QTA413" s="104" t="s">
        <v>266</v>
      </c>
      <c r="QTB413" s="104" t="s">
        <v>266</v>
      </c>
      <c r="QTC413" s="104" t="s">
        <v>266</v>
      </c>
      <c r="QTD413" s="104" t="s">
        <v>266</v>
      </c>
      <c r="QTE413" s="104" t="s">
        <v>266</v>
      </c>
      <c r="QTF413" s="104" t="s">
        <v>266</v>
      </c>
      <c r="QTG413" s="104" t="s">
        <v>266</v>
      </c>
      <c r="QTH413" s="104" t="s">
        <v>266</v>
      </c>
      <c r="QTI413" s="104" t="s">
        <v>266</v>
      </c>
      <c r="QTJ413" s="104" t="s">
        <v>266</v>
      </c>
      <c r="QTK413" s="104" t="s">
        <v>266</v>
      </c>
      <c r="QTL413" s="104" t="s">
        <v>266</v>
      </c>
      <c r="QTM413" s="104" t="s">
        <v>266</v>
      </c>
      <c r="QTN413" s="104" t="s">
        <v>266</v>
      </c>
      <c r="QTO413" s="104" t="s">
        <v>266</v>
      </c>
      <c r="QTP413" s="104" t="s">
        <v>266</v>
      </c>
      <c r="QTQ413" s="104" t="s">
        <v>266</v>
      </c>
      <c r="QTR413" s="104" t="s">
        <v>266</v>
      </c>
      <c r="QTS413" s="104" t="s">
        <v>266</v>
      </c>
      <c r="QTT413" s="104" t="s">
        <v>266</v>
      </c>
      <c r="QTU413" s="104" t="s">
        <v>266</v>
      </c>
      <c r="QTV413" s="104" t="s">
        <v>266</v>
      </c>
      <c r="QTW413" s="104" t="s">
        <v>266</v>
      </c>
      <c r="QTX413" s="104" t="s">
        <v>266</v>
      </c>
      <c r="QTY413" s="104" t="s">
        <v>266</v>
      </c>
      <c r="QTZ413" s="104" t="s">
        <v>266</v>
      </c>
      <c r="QUA413" s="104" t="s">
        <v>266</v>
      </c>
      <c r="QUB413" s="104" t="s">
        <v>266</v>
      </c>
      <c r="QUC413" s="104" t="s">
        <v>266</v>
      </c>
      <c r="QUD413" s="104" t="s">
        <v>266</v>
      </c>
      <c r="QUE413" s="104" t="s">
        <v>266</v>
      </c>
      <c r="QUF413" s="104" t="s">
        <v>266</v>
      </c>
      <c r="QUG413" s="104" t="s">
        <v>266</v>
      </c>
      <c r="QUH413" s="104" t="s">
        <v>266</v>
      </c>
      <c r="QUI413" s="104" t="s">
        <v>266</v>
      </c>
      <c r="QUJ413" s="104" t="s">
        <v>266</v>
      </c>
      <c r="QUK413" s="104" t="s">
        <v>266</v>
      </c>
      <c r="QUL413" s="104" t="s">
        <v>266</v>
      </c>
      <c r="QUM413" s="104" t="s">
        <v>266</v>
      </c>
      <c r="QUN413" s="104" t="s">
        <v>266</v>
      </c>
      <c r="QUO413" s="104" t="s">
        <v>266</v>
      </c>
      <c r="QUP413" s="104" t="s">
        <v>266</v>
      </c>
      <c r="QUQ413" s="104" t="s">
        <v>266</v>
      </c>
      <c r="QUR413" s="104" t="s">
        <v>266</v>
      </c>
      <c r="QUS413" s="104" t="s">
        <v>266</v>
      </c>
      <c r="QUT413" s="104" t="s">
        <v>266</v>
      </c>
      <c r="QUU413" s="104" t="s">
        <v>266</v>
      </c>
      <c r="QUV413" s="104" t="s">
        <v>266</v>
      </c>
      <c r="QUW413" s="104" t="s">
        <v>266</v>
      </c>
      <c r="QUX413" s="104" t="s">
        <v>266</v>
      </c>
      <c r="QUY413" s="104" t="s">
        <v>266</v>
      </c>
      <c r="QUZ413" s="104" t="s">
        <v>266</v>
      </c>
      <c r="QVA413" s="104" t="s">
        <v>266</v>
      </c>
      <c r="QVB413" s="104" t="s">
        <v>266</v>
      </c>
      <c r="QVC413" s="104" t="s">
        <v>266</v>
      </c>
      <c r="QVD413" s="104" t="s">
        <v>266</v>
      </c>
      <c r="QVE413" s="104" t="s">
        <v>266</v>
      </c>
      <c r="QVF413" s="104" t="s">
        <v>266</v>
      </c>
      <c r="QVG413" s="104" t="s">
        <v>266</v>
      </c>
      <c r="QVH413" s="104" t="s">
        <v>266</v>
      </c>
      <c r="QVI413" s="104" t="s">
        <v>266</v>
      </c>
      <c r="QVJ413" s="104" t="s">
        <v>266</v>
      </c>
      <c r="QVK413" s="104" t="s">
        <v>266</v>
      </c>
      <c r="QVL413" s="104" t="s">
        <v>266</v>
      </c>
      <c r="QVM413" s="104" t="s">
        <v>266</v>
      </c>
      <c r="QVN413" s="104" t="s">
        <v>266</v>
      </c>
      <c r="QVO413" s="104" t="s">
        <v>266</v>
      </c>
      <c r="QVP413" s="104" t="s">
        <v>266</v>
      </c>
      <c r="QVQ413" s="104" t="s">
        <v>266</v>
      </c>
      <c r="QVR413" s="104" t="s">
        <v>266</v>
      </c>
      <c r="QVS413" s="104" t="s">
        <v>266</v>
      </c>
      <c r="QVT413" s="104" t="s">
        <v>266</v>
      </c>
      <c r="QVU413" s="104" t="s">
        <v>266</v>
      </c>
      <c r="QVV413" s="104" t="s">
        <v>266</v>
      </c>
      <c r="QVW413" s="104" t="s">
        <v>266</v>
      </c>
      <c r="QVX413" s="104" t="s">
        <v>266</v>
      </c>
      <c r="QVY413" s="104" t="s">
        <v>266</v>
      </c>
      <c r="QVZ413" s="104" t="s">
        <v>266</v>
      </c>
      <c r="QWA413" s="104" t="s">
        <v>266</v>
      </c>
      <c r="QWB413" s="104" t="s">
        <v>266</v>
      </c>
      <c r="QWC413" s="104" t="s">
        <v>266</v>
      </c>
      <c r="QWD413" s="104" t="s">
        <v>266</v>
      </c>
      <c r="QWE413" s="104" t="s">
        <v>266</v>
      </c>
      <c r="QWF413" s="104" t="s">
        <v>266</v>
      </c>
      <c r="QWG413" s="104" t="s">
        <v>266</v>
      </c>
      <c r="QWH413" s="104" t="s">
        <v>266</v>
      </c>
      <c r="QWI413" s="104" t="s">
        <v>266</v>
      </c>
      <c r="QWJ413" s="104" t="s">
        <v>266</v>
      </c>
      <c r="QWK413" s="104" t="s">
        <v>266</v>
      </c>
      <c r="QWL413" s="104" t="s">
        <v>266</v>
      </c>
      <c r="QWM413" s="104" t="s">
        <v>266</v>
      </c>
      <c r="QWN413" s="104" t="s">
        <v>266</v>
      </c>
      <c r="QWO413" s="104" t="s">
        <v>266</v>
      </c>
      <c r="QWP413" s="104" t="s">
        <v>266</v>
      </c>
      <c r="QWQ413" s="104" t="s">
        <v>266</v>
      </c>
      <c r="QWR413" s="104" t="s">
        <v>266</v>
      </c>
      <c r="QWS413" s="104" t="s">
        <v>266</v>
      </c>
      <c r="QWT413" s="104" t="s">
        <v>266</v>
      </c>
      <c r="QWU413" s="104" t="s">
        <v>266</v>
      </c>
      <c r="QWV413" s="104" t="s">
        <v>266</v>
      </c>
      <c r="QWW413" s="104" t="s">
        <v>266</v>
      </c>
      <c r="QWX413" s="104" t="s">
        <v>266</v>
      </c>
      <c r="QWY413" s="104" t="s">
        <v>266</v>
      </c>
      <c r="QWZ413" s="104" t="s">
        <v>266</v>
      </c>
      <c r="QXA413" s="104" t="s">
        <v>266</v>
      </c>
      <c r="QXB413" s="104" t="s">
        <v>266</v>
      </c>
      <c r="QXC413" s="104" t="s">
        <v>266</v>
      </c>
      <c r="QXD413" s="104" t="s">
        <v>266</v>
      </c>
      <c r="QXE413" s="104" t="s">
        <v>266</v>
      </c>
      <c r="QXF413" s="104" t="s">
        <v>266</v>
      </c>
      <c r="QXG413" s="104" t="s">
        <v>266</v>
      </c>
      <c r="QXH413" s="104" t="s">
        <v>266</v>
      </c>
      <c r="QXI413" s="104" t="s">
        <v>266</v>
      </c>
      <c r="QXJ413" s="104" t="s">
        <v>266</v>
      </c>
      <c r="QXK413" s="104" t="s">
        <v>266</v>
      </c>
      <c r="QXL413" s="104" t="s">
        <v>266</v>
      </c>
      <c r="QXM413" s="104" t="s">
        <v>266</v>
      </c>
      <c r="QXN413" s="104" t="s">
        <v>266</v>
      </c>
      <c r="QXO413" s="104" t="s">
        <v>266</v>
      </c>
      <c r="QXP413" s="104" t="s">
        <v>266</v>
      </c>
      <c r="QXQ413" s="104" t="s">
        <v>266</v>
      </c>
      <c r="QXR413" s="104" t="s">
        <v>266</v>
      </c>
      <c r="QXS413" s="104" t="s">
        <v>266</v>
      </c>
      <c r="QXT413" s="104" t="s">
        <v>266</v>
      </c>
      <c r="QXU413" s="104" t="s">
        <v>266</v>
      </c>
      <c r="QXV413" s="104" t="s">
        <v>266</v>
      </c>
      <c r="QXW413" s="104" t="s">
        <v>266</v>
      </c>
      <c r="QXX413" s="104" t="s">
        <v>266</v>
      </c>
      <c r="QXY413" s="104" t="s">
        <v>266</v>
      </c>
      <c r="QXZ413" s="104" t="s">
        <v>266</v>
      </c>
      <c r="QYA413" s="104" t="s">
        <v>266</v>
      </c>
      <c r="QYB413" s="104" t="s">
        <v>266</v>
      </c>
      <c r="QYC413" s="104" t="s">
        <v>266</v>
      </c>
      <c r="QYD413" s="104" t="s">
        <v>266</v>
      </c>
      <c r="QYE413" s="104" t="s">
        <v>266</v>
      </c>
      <c r="QYF413" s="104" t="s">
        <v>266</v>
      </c>
      <c r="QYG413" s="104" t="s">
        <v>266</v>
      </c>
      <c r="QYH413" s="104" t="s">
        <v>266</v>
      </c>
      <c r="QYI413" s="104" t="s">
        <v>266</v>
      </c>
      <c r="QYJ413" s="104" t="s">
        <v>266</v>
      </c>
      <c r="QYK413" s="104" t="s">
        <v>266</v>
      </c>
      <c r="QYL413" s="104" t="s">
        <v>266</v>
      </c>
      <c r="QYM413" s="104" t="s">
        <v>266</v>
      </c>
      <c r="QYN413" s="104" t="s">
        <v>266</v>
      </c>
      <c r="QYO413" s="104" t="s">
        <v>266</v>
      </c>
      <c r="QYP413" s="104" t="s">
        <v>266</v>
      </c>
      <c r="QYQ413" s="104" t="s">
        <v>266</v>
      </c>
      <c r="QYR413" s="104" t="s">
        <v>266</v>
      </c>
      <c r="QYS413" s="104" t="s">
        <v>266</v>
      </c>
      <c r="QYT413" s="104" t="s">
        <v>266</v>
      </c>
      <c r="QYU413" s="104" t="s">
        <v>266</v>
      </c>
      <c r="QYV413" s="104" t="s">
        <v>266</v>
      </c>
      <c r="QYW413" s="104" t="s">
        <v>266</v>
      </c>
      <c r="QYX413" s="104" t="s">
        <v>266</v>
      </c>
      <c r="QYY413" s="104" t="s">
        <v>266</v>
      </c>
      <c r="QYZ413" s="104" t="s">
        <v>266</v>
      </c>
      <c r="QZA413" s="104" t="s">
        <v>266</v>
      </c>
      <c r="QZB413" s="104" t="s">
        <v>266</v>
      </c>
      <c r="QZC413" s="104" t="s">
        <v>266</v>
      </c>
      <c r="QZD413" s="104" t="s">
        <v>266</v>
      </c>
      <c r="QZE413" s="104" t="s">
        <v>266</v>
      </c>
      <c r="QZF413" s="104" t="s">
        <v>266</v>
      </c>
      <c r="QZG413" s="104" t="s">
        <v>266</v>
      </c>
      <c r="QZH413" s="104" t="s">
        <v>266</v>
      </c>
      <c r="QZI413" s="104" t="s">
        <v>266</v>
      </c>
      <c r="QZJ413" s="104" t="s">
        <v>266</v>
      </c>
      <c r="QZK413" s="104" t="s">
        <v>266</v>
      </c>
      <c r="QZL413" s="104" t="s">
        <v>266</v>
      </c>
      <c r="QZM413" s="104" t="s">
        <v>266</v>
      </c>
      <c r="QZN413" s="104" t="s">
        <v>266</v>
      </c>
      <c r="QZO413" s="104" t="s">
        <v>266</v>
      </c>
      <c r="QZP413" s="104" t="s">
        <v>266</v>
      </c>
      <c r="QZQ413" s="104" t="s">
        <v>266</v>
      </c>
      <c r="QZR413" s="104" t="s">
        <v>266</v>
      </c>
      <c r="QZS413" s="104" t="s">
        <v>266</v>
      </c>
      <c r="QZT413" s="104" t="s">
        <v>266</v>
      </c>
      <c r="QZU413" s="104" t="s">
        <v>266</v>
      </c>
      <c r="QZV413" s="104" t="s">
        <v>266</v>
      </c>
      <c r="QZW413" s="104" t="s">
        <v>266</v>
      </c>
      <c r="QZX413" s="104" t="s">
        <v>266</v>
      </c>
      <c r="QZY413" s="104" t="s">
        <v>266</v>
      </c>
      <c r="QZZ413" s="104" t="s">
        <v>266</v>
      </c>
      <c r="RAA413" s="104" t="s">
        <v>266</v>
      </c>
      <c r="RAB413" s="104" t="s">
        <v>266</v>
      </c>
      <c r="RAC413" s="104" t="s">
        <v>266</v>
      </c>
      <c r="RAD413" s="104" t="s">
        <v>266</v>
      </c>
      <c r="RAE413" s="104" t="s">
        <v>266</v>
      </c>
      <c r="RAF413" s="104" t="s">
        <v>266</v>
      </c>
      <c r="RAG413" s="104" t="s">
        <v>266</v>
      </c>
      <c r="RAH413" s="104" t="s">
        <v>266</v>
      </c>
      <c r="RAI413" s="104" t="s">
        <v>266</v>
      </c>
      <c r="RAJ413" s="104" t="s">
        <v>266</v>
      </c>
      <c r="RAK413" s="104" t="s">
        <v>266</v>
      </c>
      <c r="RAL413" s="104" t="s">
        <v>266</v>
      </c>
      <c r="RAM413" s="104" t="s">
        <v>266</v>
      </c>
      <c r="RAN413" s="104" t="s">
        <v>266</v>
      </c>
      <c r="RAO413" s="104" t="s">
        <v>266</v>
      </c>
      <c r="RAP413" s="104" t="s">
        <v>266</v>
      </c>
      <c r="RAQ413" s="104" t="s">
        <v>266</v>
      </c>
      <c r="RAR413" s="104" t="s">
        <v>266</v>
      </c>
      <c r="RAS413" s="104" t="s">
        <v>266</v>
      </c>
      <c r="RAT413" s="104" t="s">
        <v>266</v>
      </c>
      <c r="RAU413" s="104" t="s">
        <v>266</v>
      </c>
      <c r="RAV413" s="104" t="s">
        <v>266</v>
      </c>
      <c r="RAW413" s="104" t="s">
        <v>266</v>
      </c>
      <c r="RAX413" s="104" t="s">
        <v>266</v>
      </c>
      <c r="RAY413" s="104" t="s">
        <v>266</v>
      </c>
      <c r="RAZ413" s="104" t="s">
        <v>266</v>
      </c>
      <c r="RBA413" s="104" t="s">
        <v>266</v>
      </c>
      <c r="RBB413" s="104" t="s">
        <v>266</v>
      </c>
      <c r="RBC413" s="104" t="s">
        <v>266</v>
      </c>
      <c r="RBD413" s="104" t="s">
        <v>266</v>
      </c>
      <c r="RBE413" s="104" t="s">
        <v>266</v>
      </c>
      <c r="RBF413" s="104" t="s">
        <v>266</v>
      </c>
      <c r="RBG413" s="104" t="s">
        <v>266</v>
      </c>
      <c r="RBH413" s="104" t="s">
        <v>266</v>
      </c>
      <c r="RBI413" s="104" t="s">
        <v>266</v>
      </c>
      <c r="RBJ413" s="104" t="s">
        <v>266</v>
      </c>
      <c r="RBK413" s="104" t="s">
        <v>266</v>
      </c>
      <c r="RBL413" s="104" t="s">
        <v>266</v>
      </c>
      <c r="RBM413" s="104" t="s">
        <v>266</v>
      </c>
      <c r="RBN413" s="104" t="s">
        <v>266</v>
      </c>
      <c r="RBO413" s="104" t="s">
        <v>266</v>
      </c>
      <c r="RBP413" s="104" t="s">
        <v>266</v>
      </c>
      <c r="RBQ413" s="104" t="s">
        <v>266</v>
      </c>
      <c r="RBR413" s="104" t="s">
        <v>266</v>
      </c>
      <c r="RBS413" s="104" t="s">
        <v>266</v>
      </c>
      <c r="RBT413" s="104" t="s">
        <v>266</v>
      </c>
      <c r="RBU413" s="104" t="s">
        <v>266</v>
      </c>
      <c r="RBV413" s="104" t="s">
        <v>266</v>
      </c>
      <c r="RBW413" s="104" t="s">
        <v>266</v>
      </c>
      <c r="RBX413" s="104" t="s">
        <v>266</v>
      </c>
      <c r="RBY413" s="104" t="s">
        <v>266</v>
      </c>
      <c r="RBZ413" s="104" t="s">
        <v>266</v>
      </c>
      <c r="RCA413" s="104" t="s">
        <v>266</v>
      </c>
      <c r="RCB413" s="104" t="s">
        <v>266</v>
      </c>
      <c r="RCC413" s="104" t="s">
        <v>266</v>
      </c>
      <c r="RCD413" s="104" t="s">
        <v>266</v>
      </c>
      <c r="RCE413" s="104" t="s">
        <v>266</v>
      </c>
      <c r="RCF413" s="104" t="s">
        <v>266</v>
      </c>
      <c r="RCG413" s="104" t="s">
        <v>266</v>
      </c>
      <c r="RCH413" s="104" t="s">
        <v>266</v>
      </c>
      <c r="RCI413" s="104" t="s">
        <v>266</v>
      </c>
      <c r="RCJ413" s="104" t="s">
        <v>266</v>
      </c>
      <c r="RCK413" s="104" t="s">
        <v>266</v>
      </c>
      <c r="RCL413" s="104" t="s">
        <v>266</v>
      </c>
      <c r="RCM413" s="104" t="s">
        <v>266</v>
      </c>
      <c r="RCN413" s="104" t="s">
        <v>266</v>
      </c>
      <c r="RCO413" s="104" t="s">
        <v>266</v>
      </c>
      <c r="RCP413" s="104" t="s">
        <v>266</v>
      </c>
      <c r="RCQ413" s="104" t="s">
        <v>266</v>
      </c>
      <c r="RCR413" s="104" t="s">
        <v>266</v>
      </c>
      <c r="RCS413" s="104" t="s">
        <v>266</v>
      </c>
      <c r="RCT413" s="104" t="s">
        <v>266</v>
      </c>
      <c r="RCU413" s="104" t="s">
        <v>266</v>
      </c>
      <c r="RCV413" s="104" t="s">
        <v>266</v>
      </c>
      <c r="RCW413" s="104" t="s">
        <v>266</v>
      </c>
      <c r="RCX413" s="104" t="s">
        <v>266</v>
      </c>
      <c r="RCY413" s="104" t="s">
        <v>266</v>
      </c>
      <c r="RCZ413" s="104" t="s">
        <v>266</v>
      </c>
      <c r="RDA413" s="104" t="s">
        <v>266</v>
      </c>
      <c r="RDB413" s="104" t="s">
        <v>266</v>
      </c>
      <c r="RDC413" s="104" t="s">
        <v>266</v>
      </c>
      <c r="RDD413" s="104" t="s">
        <v>266</v>
      </c>
      <c r="RDE413" s="104" t="s">
        <v>266</v>
      </c>
      <c r="RDF413" s="104" t="s">
        <v>266</v>
      </c>
      <c r="RDG413" s="104" t="s">
        <v>266</v>
      </c>
      <c r="RDH413" s="104" t="s">
        <v>266</v>
      </c>
      <c r="RDI413" s="104" t="s">
        <v>266</v>
      </c>
      <c r="RDJ413" s="104" t="s">
        <v>266</v>
      </c>
      <c r="RDK413" s="104" t="s">
        <v>266</v>
      </c>
      <c r="RDL413" s="104" t="s">
        <v>266</v>
      </c>
      <c r="RDM413" s="104" t="s">
        <v>266</v>
      </c>
      <c r="RDN413" s="104" t="s">
        <v>266</v>
      </c>
      <c r="RDO413" s="104" t="s">
        <v>266</v>
      </c>
      <c r="RDP413" s="104" t="s">
        <v>266</v>
      </c>
      <c r="RDQ413" s="104" t="s">
        <v>266</v>
      </c>
      <c r="RDR413" s="104" t="s">
        <v>266</v>
      </c>
      <c r="RDS413" s="104" t="s">
        <v>266</v>
      </c>
      <c r="RDT413" s="104" t="s">
        <v>266</v>
      </c>
      <c r="RDU413" s="104" t="s">
        <v>266</v>
      </c>
      <c r="RDV413" s="104" t="s">
        <v>266</v>
      </c>
      <c r="RDW413" s="104" t="s">
        <v>266</v>
      </c>
      <c r="RDX413" s="104" t="s">
        <v>266</v>
      </c>
      <c r="RDY413" s="104" t="s">
        <v>266</v>
      </c>
      <c r="RDZ413" s="104" t="s">
        <v>266</v>
      </c>
      <c r="REA413" s="104" t="s">
        <v>266</v>
      </c>
      <c r="REB413" s="104" t="s">
        <v>266</v>
      </c>
      <c r="REC413" s="104" t="s">
        <v>266</v>
      </c>
      <c r="RED413" s="104" t="s">
        <v>266</v>
      </c>
      <c r="REE413" s="104" t="s">
        <v>266</v>
      </c>
      <c r="REF413" s="104" t="s">
        <v>266</v>
      </c>
      <c r="REG413" s="104" t="s">
        <v>266</v>
      </c>
      <c r="REH413" s="104" t="s">
        <v>266</v>
      </c>
      <c r="REI413" s="104" t="s">
        <v>266</v>
      </c>
      <c r="REJ413" s="104" t="s">
        <v>266</v>
      </c>
      <c r="REK413" s="104" t="s">
        <v>266</v>
      </c>
      <c r="REL413" s="104" t="s">
        <v>266</v>
      </c>
      <c r="REM413" s="104" t="s">
        <v>266</v>
      </c>
      <c r="REN413" s="104" t="s">
        <v>266</v>
      </c>
      <c r="REO413" s="104" t="s">
        <v>266</v>
      </c>
      <c r="REP413" s="104" t="s">
        <v>266</v>
      </c>
      <c r="REQ413" s="104" t="s">
        <v>266</v>
      </c>
      <c r="RER413" s="104" t="s">
        <v>266</v>
      </c>
      <c r="RES413" s="104" t="s">
        <v>266</v>
      </c>
      <c r="RET413" s="104" t="s">
        <v>266</v>
      </c>
      <c r="REU413" s="104" t="s">
        <v>266</v>
      </c>
      <c r="REV413" s="104" t="s">
        <v>266</v>
      </c>
      <c r="REW413" s="104" t="s">
        <v>266</v>
      </c>
      <c r="REX413" s="104" t="s">
        <v>266</v>
      </c>
      <c r="REY413" s="104" t="s">
        <v>266</v>
      </c>
      <c r="REZ413" s="104" t="s">
        <v>266</v>
      </c>
      <c r="RFA413" s="104" t="s">
        <v>266</v>
      </c>
      <c r="RFB413" s="104" t="s">
        <v>266</v>
      </c>
      <c r="RFC413" s="104" t="s">
        <v>266</v>
      </c>
      <c r="RFD413" s="104" t="s">
        <v>266</v>
      </c>
      <c r="RFE413" s="104" t="s">
        <v>266</v>
      </c>
      <c r="RFF413" s="104" t="s">
        <v>266</v>
      </c>
      <c r="RFG413" s="104" t="s">
        <v>266</v>
      </c>
      <c r="RFH413" s="104" t="s">
        <v>266</v>
      </c>
      <c r="RFI413" s="104" t="s">
        <v>266</v>
      </c>
      <c r="RFJ413" s="104" t="s">
        <v>266</v>
      </c>
      <c r="RFK413" s="104" t="s">
        <v>266</v>
      </c>
      <c r="RFL413" s="104" t="s">
        <v>266</v>
      </c>
      <c r="RFM413" s="104" t="s">
        <v>266</v>
      </c>
      <c r="RFN413" s="104" t="s">
        <v>266</v>
      </c>
      <c r="RFO413" s="104" t="s">
        <v>266</v>
      </c>
      <c r="RFP413" s="104" t="s">
        <v>266</v>
      </c>
      <c r="RFQ413" s="104" t="s">
        <v>266</v>
      </c>
      <c r="RFR413" s="104" t="s">
        <v>266</v>
      </c>
      <c r="RFS413" s="104" t="s">
        <v>266</v>
      </c>
      <c r="RFT413" s="104" t="s">
        <v>266</v>
      </c>
      <c r="RFU413" s="104" t="s">
        <v>266</v>
      </c>
      <c r="RFV413" s="104" t="s">
        <v>266</v>
      </c>
      <c r="RFW413" s="104" t="s">
        <v>266</v>
      </c>
      <c r="RFX413" s="104" t="s">
        <v>266</v>
      </c>
      <c r="RFY413" s="104" t="s">
        <v>266</v>
      </c>
      <c r="RFZ413" s="104" t="s">
        <v>266</v>
      </c>
      <c r="RGA413" s="104" t="s">
        <v>266</v>
      </c>
      <c r="RGB413" s="104" t="s">
        <v>266</v>
      </c>
      <c r="RGC413" s="104" t="s">
        <v>266</v>
      </c>
      <c r="RGD413" s="104" t="s">
        <v>266</v>
      </c>
      <c r="RGE413" s="104" t="s">
        <v>266</v>
      </c>
      <c r="RGF413" s="104" t="s">
        <v>266</v>
      </c>
      <c r="RGG413" s="104" t="s">
        <v>266</v>
      </c>
      <c r="RGH413" s="104" t="s">
        <v>266</v>
      </c>
      <c r="RGI413" s="104" t="s">
        <v>266</v>
      </c>
      <c r="RGJ413" s="104" t="s">
        <v>266</v>
      </c>
      <c r="RGK413" s="104" t="s">
        <v>266</v>
      </c>
      <c r="RGL413" s="104" t="s">
        <v>266</v>
      </c>
      <c r="RGM413" s="104" t="s">
        <v>266</v>
      </c>
      <c r="RGN413" s="104" t="s">
        <v>266</v>
      </c>
      <c r="RGO413" s="104" t="s">
        <v>266</v>
      </c>
      <c r="RGP413" s="104" t="s">
        <v>266</v>
      </c>
      <c r="RGQ413" s="104" t="s">
        <v>266</v>
      </c>
      <c r="RGR413" s="104" t="s">
        <v>266</v>
      </c>
      <c r="RGS413" s="104" t="s">
        <v>266</v>
      </c>
      <c r="RGT413" s="104" t="s">
        <v>266</v>
      </c>
      <c r="RGU413" s="104" t="s">
        <v>266</v>
      </c>
      <c r="RGV413" s="104" t="s">
        <v>266</v>
      </c>
      <c r="RGW413" s="104" t="s">
        <v>266</v>
      </c>
      <c r="RGX413" s="104" t="s">
        <v>266</v>
      </c>
      <c r="RGY413" s="104" t="s">
        <v>266</v>
      </c>
      <c r="RGZ413" s="104" t="s">
        <v>266</v>
      </c>
      <c r="RHA413" s="104" t="s">
        <v>266</v>
      </c>
      <c r="RHB413" s="104" t="s">
        <v>266</v>
      </c>
      <c r="RHC413" s="104" t="s">
        <v>266</v>
      </c>
      <c r="RHD413" s="104" t="s">
        <v>266</v>
      </c>
      <c r="RHE413" s="104" t="s">
        <v>266</v>
      </c>
      <c r="RHF413" s="104" t="s">
        <v>266</v>
      </c>
      <c r="RHG413" s="104" t="s">
        <v>266</v>
      </c>
      <c r="RHH413" s="104" t="s">
        <v>266</v>
      </c>
      <c r="RHI413" s="104" t="s">
        <v>266</v>
      </c>
      <c r="RHJ413" s="104" t="s">
        <v>266</v>
      </c>
      <c r="RHK413" s="104" t="s">
        <v>266</v>
      </c>
      <c r="RHL413" s="104" t="s">
        <v>266</v>
      </c>
      <c r="RHM413" s="104" t="s">
        <v>266</v>
      </c>
      <c r="RHN413" s="104" t="s">
        <v>266</v>
      </c>
      <c r="RHO413" s="104" t="s">
        <v>266</v>
      </c>
      <c r="RHP413" s="104" t="s">
        <v>266</v>
      </c>
      <c r="RHQ413" s="104" t="s">
        <v>266</v>
      </c>
      <c r="RHR413" s="104" t="s">
        <v>266</v>
      </c>
      <c r="RHS413" s="104" t="s">
        <v>266</v>
      </c>
      <c r="RHT413" s="104" t="s">
        <v>266</v>
      </c>
      <c r="RHU413" s="104" t="s">
        <v>266</v>
      </c>
      <c r="RHV413" s="104" t="s">
        <v>266</v>
      </c>
      <c r="RHW413" s="104" t="s">
        <v>266</v>
      </c>
      <c r="RHX413" s="104" t="s">
        <v>266</v>
      </c>
      <c r="RHY413" s="104" t="s">
        <v>266</v>
      </c>
      <c r="RHZ413" s="104" t="s">
        <v>266</v>
      </c>
      <c r="RIA413" s="104" t="s">
        <v>266</v>
      </c>
      <c r="RIB413" s="104" t="s">
        <v>266</v>
      </c>
      <c r="RIC413" s="104" t="s">
        <v>266</v>
      </c>
      <c r="RID413" s="104" t="s">
        <v>266</v>
      </c>
      <c r="RIE413" s="104" t="s">
        <v>266</v>
      </c>
      <c r="RIF413" s="104" t="s">
        <v>266</v>
      </c>
      <c r="RIG413" s="104" t="s">
        <v>266</v>
      </c>
      <c r="RIH413" s="104" t="s">
        <v>266</v>
      </c>
      <c r="RII413" s="104" t="s">
        <v>266</v>
      </c>
      <c r="RIJ413" s="104" t="s">
        <v>266</v>
      </c>
      <c r="RIK413" s="104" t="s">
        <v>266</v>
      </c>
      <c r="RIL413" s="104" t="s">
        <v>266</v>
      </c>
      <c r="RIM413" s="104" t="s">
        <v>266</v>
      </c>
      <c r="RIN413" s="104" t="s">
        <v>266</v>
      </c>
      <c r="RIO413" s="104" t="s">
        <v>266</v>
      </c>
      <c r="RIP413" s="104" t="s">
        <v>266</v>
      </c>
      <c r="RIQ413" s="104" t="s">
        <v>266</v>
      </c>
      <c r="RIR413" s="104" t="s">
        <v>266</v>
      </c>
      <c r="RIS413" s="104" t="s">
        <v>266</v>
      </c>
      <c r="RIT413" s="104" t="s">
        <v>266</v>
      </c>
      <c r="RIU413" s="104" t="s">
        <v>266</v>
      </c>
      <c r="RIV413" s="104" t="s">
        <v>266</v>
      </c>
      <c r="RIW413" s="104" t="s">
        <v>266</v>
      </c>
      <c r="RIX413" s="104" t="s">
        <v>266</v>
      </c>
      <c r="RIY413" s="104" t="s">
        <v>266</v>
      </c>
      <c r="RIZ413" s="104" t="s">
        <v>266</v>
      </c>
      <c r="RJA413" s="104" t="s">
        <v>266</v>
      </c>
      <c r="RJB413" s="104" t="s">
        <v>266</v>
      </c>
      <c r="RJC413" s="104" t="s">
        <v>266</v>
      </c>
      <c r="RJD413" s="104" t="s">
        <v>266</v>
      </c>
      <c r="RJE413" s="104" t="s">
        <v>266</v>
      </c>
      <c r="RJF413" s="104" t="s">
        <v>266</v>
      </c>
      <c r="RJG413" s="104" t="s">
        <v>266</v>
      </c>
      <c r="RJH413" s="104" t="s">
        <v>266</v>
      </c>
      <c r="RJI413" s="104" t="s">
        <v>266</v>
      </c>
      <c r="RJJ413" s="104" t="s">
        <v>266</v>
      </c>
      <c r="RJK413" s="104" t="s">
        <v>266</v>
      </c>
      <c r="RJL413" s="104" t="s">
        <v>266</v>
      </c>
      <c r="RJM413" s="104" t="s">
        <v>266</v>
      </c>
      <c r="RJN413" s="104" t="s">
        <v>266</v>
      </c>
      <c r="RJO413" s="104" t="s">
        <v>266</v>
      </c>
      <c r="RJP413" s="104" t="s">
        <v>266</v>
      </c>
      <c r="RJQ413" s="104" t="s">
        <v>266</v>
      </c>
      <c r="RJR413" s="104" t="s">
        <v>266</v>
      </c>
      <c r="RJS413" s="104" t="s">
        <v>266</v>
      </c>
      <c r="RJT413" s="104" t="s">
        <v>266</v>
      </c>
      <c r="RJU413" s="104" t="s">
        <v>266</v>
      </c>
      <c r="RJV413" s="104" t="s">
        <v>266</v>
      </c>
      <c r="RJW413" s="104" t="s">
        <v>266</v>
      </c>
      <c r="RJX413" s="104" t="s">
        <v>266</v>
      </c>
      <c r="RJY413" s="104" t="s">
        <v>266</v>
      </c>
      <c r="RJZ413" s="104" t="s">
        <v>266</v>
      </c>
      <c r="RKA413" s="104" t="s">
        <v>266</v>
      </c>
      <c r="RKB413" s="104" t="s">
        <v>266</v>
      </c>
      <c r="RKC413" s="104" t="s">
        <v>266</v>
      </c>
      <c r="RKD413" s="104" t="s">
        <v>266</v>
      </c>
      <c r="RKE413" s="104" t="s">
        <v>266</v>
      </c>
      <c r="RKF413" s="104" t="s">
        <v>266</v>
      </c>
      <c r="RKG413" s="104" t="s">
        <v>266</v>
      </c>
      <c r="RKH413" s="104" t="s">
        <v>266</v>
      </c>
      <c r="RKI413" s="104" t="s">
        <v>266</v>
      </c>
      <c r="RKJ413" s="104" t="s">
        <v>266</v>
      </c>
      <c r="RKK413" s="104" t="s">
        <v>266</v>
      </c>
      <c r="RKL413" s="104" t="s">
        <v>266</v>
      </c>
      <c r="RKM413" s="104" t="s">
        <v>266</v>
      </c>
      <c r="RKN413" s="104" t="s">
        <v>266</v>
      </c>
      <c r="RKO413" s="104" t="s">
        <v>266</v>
      </c>
      <c r="RKP413" s="104" t="s">
        <v>266</v>
      </c>
      <c r="RKQ413" s="104" t="s">
        <v>266</v>
      </c>
      <c r="RKR413" s="104" t="s">
        <v>266</v>
      </c>
      <c r="RKS413" s="104" t="s">
        <v>266</v>
      </c>
      <c r="RKT413" s="104" t="s">
        <v>266</v>
      </c>
      <c r="RKU413" s="104" t="s">
        <v>266</v>
      </c>
      <c r="RKV413" s="104" t="s">
        <v>266</v>
      </c>
      <c r="RKW413" s="104" t="s">
        <v>266</v>
      </c>
      <c r="RKX413" s="104" t="s">
        <v>266</v>
      </c>
      <c r="RKY413" s="104" t="s">
        <v>266</v>
      </c>
      <c r="RKZ413" s="104" t="s">
        <v>266</v>
      </c>
      <c r="RLA413" s="104" t="s">
        <v>266</v>
      </c>
      <c r="RLB413" s="104" t="s">
        <v>266</v>
      </c>
      <c r="RLC413" s="104" t="s">
        <v>266</v>
      </c>
      <c r="RLD413" s="104" t="s">
        <v>266</v>
      </c>
      <c r="RLE413" s="104" t="s">
        <v>266</v>
      </c>
      <c r="RLF413" s="104" t="s">
        <v>266</v>
      </c>
      <c r="RLG413" s="104" t="s">
        <v>266</v>
      </c>
      <c r="RLH413" s="104" t="s">
        <v>266</v>
      </c>
      <c r="RLI413" s="104" t="s">
        <v>266</v>
      </c>
      <c r="RLJ413" s="104" t="s">
        <v>266</v>
      </c>
      <c r="RLK413" s="104" t="s">
        <v>266</v>
      </c>
      <c r="RLL413" s="104" t="s">
        <v>266</v>
      </c>
      <c r="RLM413" s="104" t="s">
        <v>266</v>
      </c>
      <c r="RLN413" s="104" t="s">
        <v>266</v>
      </c>
      <c r="RLO413" s="104" t="s">
        <v>266</v>
      </c>
      <c r="RLP413" s="104" t="s">
        <v>266</v>
      </c>
      <c r="RLQ413" s="104" t="s">
        <v>266</v>
      </c>
      <c r="RLR413" s="104" t="s">
        <v>266</v>
      </c>
      <c r="RLS413" s="104" t="s">
        <v>266</v>
      </c>
      <c r="RLT413" s="104" t="s">
        <v>266</v>
      </c>
      <c r="RLU413" s="104" t="s">
        <v>266</v>
      </c>
      <c r="RLV413" s="104" t="s">
        <v>266</v>
      </c>
      <c r="RLW413" s="104" t="s">
        <v>266</v>
      </c>
      <c r="RLX413" s="104" t="s">
        <v>266</v>
      </c>
      <c r="RLY413" s="104" t="s">
        <v>266</v>
      </c>
      <c r="RLZ413" s="104" t="s">
        <v>266</v>
      </c>
      <c r="RMA413" s="104" t="s">
        <v>266</v>
      </c>
      <c r="RMB413" s="104" t="s">
        <v>266</v>
      </c>
      <c r="RMC413" s="104" t="s">
        <v>266</v>
      </c>
      <c r="RMD413" s="104" t="s">
        <v>266</v>
      </c>
      <c r="RME413" s="104" t="s">
        <v>266</v>
      </c>
      <c r="RMF413" s="104" t="s">
        <v>266</v>
      </c>
      <c r="RMG413" s="104" t="s">
        <v>266</v>
      </c>
      <c r="RMH413" s="104" t="s">
        <v>266</v>
      </c>
      <c r="RMI413" s="104" t="s">
        <v>266</v>
      </c>
      <c r="RMJ413" s="104" t="s">
        <v>266</v>
      </c>
      <c r="RMK413" s="104" t="s">
        <v>266</v>
      </c>
      <c r="RML413" s="104" t="s">
        <v>266</v>
      </c>
      <c r="RMM413" s="104" t="s">
        <v>266</v>
      </c>
      <c r="RMN413" s="104" t="s">
        <v>266</v>
      </c>
      <c r="RMO413" s="104" t="s">
        <v>266</v>
      </c>
      <c r="RMP413" s="104" t="s">
        <v>266</v>
      </c>
      <c r="RMQ413" s="104" t="s">
        <v>266</v>
      </c>
      <c r="RMR413" s="104" t="s">
        <v>266</v>
      </c>
      <c r="RMS413" s="104" t="s">
        <v>266</v>
      </c>
      <c r="RMT413" s="104" t="s">
        <v>266</v>
      </c>
      <c r="RMU413" s="104" t="s">
        <v>266</v>
      </c>
      <c r="RMV413" s="104" t="s">
        <v>266</v>
      </c>
      <c r="RMW413" s="104" t="s">
        <v>266</v>
      </c>
      <c r="RMX413" s="104" t="s">
        <v>266</v>
      </c>
      <c r="RMY413" s="104" t="s">
        <v>266</v>
      </c>
      <c r="RMZ413" s="104" t="s">
        <v>266</v>
      </c>
      <c r="RNA413" s="104" t="s">
        <v>266</v>
      </c>
      <c r="RNB413" s="104" t="s">
        <v>266</v>
      </c>
      <c r="RNC413" s="104" t="s">
        <v>266</v>
      </c>
      <c r="RND413" s="104" t="s">
        <v>266</v>
      </c>
      <c r="RNE413" s="104" t="s">
        <v>266</v>
      </c>
      <c r="RNF413" s="104" t="s">
        <v>266</v>
      </c>
      <c r="RNG413" s="104" t="s">
        <v>266</v>
      </c>
      <c r="RNH413" s="104" t="s">
        <v>266</v>
      </c>
      <c r="RNI413" s="104" t="s">
        <v>266</v>
      </c>
      <c r="RNJ413" s="104" t="s">
        <v>266</v>
      </c>
      <c r="RNK413" s="104" t="s">
        <v>266</v>
      </c>
      <c r="RNL413" s="104" t="s">
        <v>266</v>
      </c>
      <c r="RNM413" s="104" t="s">
        <v>266</v>
      </c>
      <c r="RNN413" s="104" t="s">
        <v>266</v>
      </c>
      <c r="RNO413" s="104" t="s">
        <v>266</v>
      </c>
      <c r="RNP413" s="104" t="s">
        <v>266</v>
      </c>
      <c r="RNQ413" s="104" t="s">
        <v>266</v>
      </c>
      <c r="RNR413" s="104" t="s">
        <v>266</v>
      </c>
      <c r="RNS413" s="104" t="s">
        <v>266</v>
      </c>
      <c r="RNT413" s="104" t="s">
        <v>266</v>
      </c>
      <c r="RNU413" s="104" t="s">
        <v>266</v>
      </c>
      <c r="RNV413" s="104" t="s">
        <v>266</v>
      </c>
      <c r="RNW413" s="104" t="s">
        <v>266</v>
      </c>
      <c r="RNX413" s="104" t="s">
        <v>266</v>
      </c>
      <c r="RNY413" s="104" t="s">
        <v>266</v>
      </c>
      <c r="RNZ413" s="104" t="s">
        <v>266</v>
      </c>
      <c r="ROA413" s="104" t="s">
        <v>266</v>
      </c>
      <c r="ROB413" s="104" t="s">
        <v>266</v>
      </c>
      <c r="ROC413" s="104" t="s">
        <v>266</v>
      </c>
      <c r="ROD413" s="104" t="s">
        <v>266</v>
      </c>
      <c r="ROE413" s="104" t="s">
        <v>266</v>
      </c>
      <c r="ROF413" s="104" t="s">
        <v>266</v>
      </c>
      <c r="ROG413" s="104" t="s">
        <v>266</v>
      </c>
      <c r="ROH413" s="104" t="s">
        <v>266</v>
      </c>
      <c r="ROI413" s="104" t="s">
        <v>266</v>
      </c>
      <c r="ROJ413" s="104" t="s">
        <v>266</v>
      </c>
      <c r="ROK413" s="104" t="s">
        <v>266</v>
      </c>
      <c r="ROL413" s="104" t="s">
        <v>266</v>
      </c>
      <c r="ROM413" s="104" t="s">
        <v>266</v>
      </c>
      <c r="RON413" s="104" t="s">
        <v>266</v>
      </c>
      <c r="ROO413" s="104" t="s">
        <v>266</v>
      </c>
      <c r="ROP413" s="104" t="s">
        <v>266</v>
      </c>
      <c r="ROQ413" s="104" t="s">
        <v>266</v>
      </c>
      <c r="ROR413" s="104" t="s">
        <v>266</v>
      </c>
      <c r="ROS413" s="104" t="s">
        <v>266</v>
      </c>
      <c r="ROT413" s="104" t="s">
        <v>266</v>
      </c>
      <c r="ROU413" s="104" t="s">
        <v>266</v>
      </c>
      <c r="ROV413" s="104" t="s">
        <v>266</v>
      </c>
      <c r="ROW413" s="104" t="s">
        <v>266</v>
      </c>
      <c r="ROX413" s="104" t="s">
        <v>266</v>
      </c>
      <c r="ROY413" s="104" t="s">
        <v>266</v>
      </c>
      <c r="ROZ413" s="104" t="s">
        <v>266</v>
      </c>
      <c r="RPA413" s="104" t="s">
        <v>266</v>
      </c>
      <c r="RPB413" s="104" t="s">
        <v>266</v>
      </c>
      <c r="RPC413" s="104" t="s">
        <v>266</v>
      </c>
      <c r="RPD413" s="104" t="s">
        <v>266</v>
      </c>
      <c r="RPE413" s="104" t="s">
        <v>266</v>
      </c>
      <c r="RPF413" s="104" t="s">
        <v>266</v>
      </c>
      <c r="RPG413" s="104" t="s">
        <v>266</v>
      </c>
      <c r="RPH413" s="104" t="s">
        <v>266</v>
      </c>
      <c r="RPI413" s="104" t="s">
        <v>266</v>
      </c>
      <c r="RPJ413" s="104" t="s">
        <v>266</v>
      </c>
      <c r="RPK413" s="104" t="s">
        <v>266</v>
      </c>
      <c r="RPL413" s="104" t="s">
        <v>266</v>
      </c>
      <c r="RPM413" s="104" t="s">
        <v>266</v>
      </c>
      <c r="RPN413" s="104" t="s">
        <v>266</v>
      </c>
      <c r="RPO413" s="104" t="s">
        <v>266</v>
      </c>
      <c r="RPP413" s="104" t="s">
        <v>266</v>
      </c>
      <c r="RPQ413" s="104" t="s">
        <v>266</v>
      </c>
      <c r="RPR413" s="104" t="s">
        <v>266</v>
      </c>
      <c r="RPS413" s="104" t="s">
        <v>266</v>
      </c>
      <c r="RPT413" s="104" t="s">
        <v>266</v>
      </c>
      <c r="RPU413" s="104" t="s">
        <v>266</v>
      </c>
      <c r="RPV413" s="104" t="s">
        <v>266</v>
      </c>
      <c r="RPW413" s="104" t="s">
        <v>266</v>
      </c>
      <c r="RPX413" s="104" t="s">
        <v>266</v>
      </c>
      <c r="RPY413" s="104" t="s">
        <v>266</v>
      </c>
      <c r="RPZ413" s="104" t="s">
        <v>266</v>
      </c>
      <c r="RQA413" s="104" t="s">
        <v>266</v>
      </c>
      <c r="RQB413" s="104" t="s">
        <v>266</v>
      </c>
      <c r="RQC413" s="104" t="s">
        <v>266</v>
      </c>
      <c r="RQD413" s="104" t="s">
        <v>266</v>
      </c>
      <c r="RQE413" s="104" t="s">
        <v>266</v>
      </c>
      <c r="RQF413" s="104" t="s">
        <v>266</v>
      </c>
      <c r="RQG413" s="104" t="s">
        <v>266</v>
      </c>
      <c r="RQH413" s="104" t="s">
        <v>266</v>
      </c>
      <c r="RQI413" s="104" t="s">
        <v>266</v>
      </c>
      <c r="RQJ413" s="104" t="s">
        <v>266</v>
      </c>
      <c r="RQK413" s="104" t="s">
        <v>266</v>
      </c>
      <c r="RQL413" s="104" t="s">
        <v>266</v>
      </c>
      <c r="RQM413" s="104" t="s">
        <v>266</v>
      </c>
      <c r="RQN413" s="104" t="s">
        <v>266</v>
      </c>
      <c r="RQO413" s="104" t="s">
        <v>266</v>
      </c>
      <c r="RQP413" s="104" t="s">
        <v>266</v>
      </c>
      <c r="RQQ413" s="104" t="s">
        <v>266</v>
      </c>
      <c r="RQR413" s="104" t="s">
        <v>266</v>
      </c>
      <c r="RQS413" s="104" t="s">
        <v>266</v>
      </c>
      <c r="RQT413" s="104" t="s">
        <v>266</v>
      </c>
      <c r="RQU413" s="104" t="s">
        <v>266</v>
      </c>
      <c r="RQV413" s="104" t="s">
        <v>266</v>
      </c>
      <c r="RQW413" s="104" t="s">
        <v>266</v>
      </c>
      <c r="RQX413" s="104" t="s">
        <v>266</v>
      </c>
      <c r="RQY413" s="104" t="s">
        <v>266</v>
      </c>
      <c r="RQZ413" s="104" t="s">
        <v>266</v>
      </c>
      <c r="RRA413" s="104" t="s">
        <v>266</v>
      </c>
      <c r="RRB413" s="104" t="s">
        <v>266</v>
      </c>
      <c r="RRC413" s="104" t="s">
        <v>266</v>
      </c>
      <c r="RRD413" s="104" t="s">
        <v>266</v>
      </c>
      <c r="RRE413" s="104" t="s">
        <v>266</v>
      </c>
      <c r="RRF413" s="104" t="s">
        <v>266</v>
      </c>
      <c r="RRG413" s="104" t="s">
        <v>266</v>
      </c>
      <c r="RRH413" s="104" t="s">
        <v>266</v>
      </c>
      <c r="RRI413" s="104" t="s">
        <v>266</v>
      </c>
      <c r="RRJ413" s="104" t="s">
        <v>266</v>
      </c>
      <c r="RRK413" s="104" t="s">
        <v>266</v>
      </c>
      <c r="RRL413" s="104" t="s">
        <v>266</v>
      </c>
      <c r="RRM413" s="104" t="s">
        <v>266</v>
      </c>
      <c r="RRN413" s="104" t="s">
        <v>266</v>
      </c>
      <c r="RRO413" s="104" t="s">
        <v>266</v>
      </c>
      <c r="RRP413" s="104" t="s">
        <v>266</v>
      </c>
      <c r="RRQ413" s="104" t="s">
        <v>266</v>
      </c>
      <c r="RRR413" s="104" t="s">
        <v>266</v>
      </c>
      <c r="RRS413" s="104" t="s">
        <v>266</v>
      </c>
      <c r="RRT413" s="104" t="s">
        <v>266</v>
      </c>
      <c r="RRU413" s="104" t="s">
        <v>266</v>
      </c>
      <c r="RRV413" s="104" t="s">
        <v>266</v>
      </c>
      <c r="RRW413" s="104" t="s">
        <v>266</v>
      </c>
      <c r="RRX413" s="104" t="s">
        <v>266</v>
      </c>
      <c r="RRY413" s="104" t="s">
        <v>266</v>
      </c>
      <c r="RRZ413" s="104" t="s">
        <v>266</v>
      </c>
      <c r="RSA413" s="104" t="s">
        <v>266</v>
      </c>
      <c r="RSB413" s="104" t="s">
        <v>266</v>
      </c>
      <c r="RSC413" s="104" t="s">
        <v>266</v>
      </c>
      <c r="RSD413" s="104" t="s">
        <v>266</v>
      </c>
      <c r="RSE413" s="104" t="s">
        <v>266</v>
      </c>
      <c r="RSF413" s="104" t="s">
        <v>266</v>
      </c>
      <c r="RSG413" s="104" t="s">
        <v>266</v>
      </c>
      <c r="RSH413" s="104" t="s">
        <v>266</v>
      </c>
      <c r="RSI413" s="104" t="s">
        <v>266</v>
      </c>
      <c r="RSJ413" s="104" t="s">
        <v>266</v>
      </c>
      <c r="RSK413" s="104" t="s">
        <v>266</v>
      </c>
      <c r="RSL413" s="104" t="s">
        <v>266</v>
      </c>
      <c r="RSM413" s="104" t="s">
        <v>266</v>
      </c>
      <c r="RSN413" s="104" t="s">
        <v>266</v>
      </c>
      <c r="RSO413" s="104" t="s">
        <v>266</v>
      </c>
      <c r="RSP413" s="104" t="s">
        <v>266</v>
      </c>
      <c r="RSQ413" s="104" t="s">
        <v>266</v>
      </c>
      <c r="RSR413" s="104" t="s">
        <v>266</v>
      </c>
      <c r="RSS413" s="104" t="s">
        <v>266</v>
      </c>
      <c r="RST413" s="104" t="s">
        <v>266</v>
      </c>
      <c r="RSU413" s="104" t="s">
        <v>266</v>
      </c>
      <c r="RSV413" s="104" t="s">
        <v>266</v>
      </c>
      <c r="RSW413" s="104" t="s">
        <v>266</v>
      </c>
      <c r="RSX413" s="104" t="s">
        <v>266</v>
      </c>
      <c r="RSY413" s="104" t="s">
        <v>266</v>
      </c>
      <c r="RSZ413" s="104" t="s">
        <v>266</v>
      </c>
      <c r="RTA413" s="104" t="s">
        <v>266</v>
      </c>
      <c r="RTB413" s="104" t="s">
        <v>266</v>
      </c>
      <c r="RTC413" s="104" t="s">
        <v>266</v>
      </c>
      <c r="RTD413" s="104" t="s">
        <v>266</v>
      </c>
      <c r="RTE413" s="104" t="s">
        <v>266</v>
      </c>
      <c r="RTF413" s="104" t="s">
        <v>266</v>
      </c>
      <c r="RTG413" s="104" t="s">
        <v>266</v>
      </c>
      <c r="RTH413" s="104" t="s">
        <v>266</v>
      </c>
      <c r="RTI413" s="104" t="s">
        <v>266</v>
      </c>
      <c r="RTJ413" s="104" t="s">
        <v>266</v>
      </c>
      <c r="RTK413" s="104" t="s">
        <v>266</v>
      </c>
      <c r="RTL413" s="104" t="s">
        <v>266</v>
      </c>
      <c r="RTM413" s="104" t="s">
        <v>266</v>
      </c>
      <c r="RTN413" s="104" t="s">
        <v>266</v>
      </c>
      <c r="RTO413" s="104" t="s">
        <v>266</v>
      </c>
      <c r="RTP413" s="104" t="s">
        <v>266</v>
      </c>
      <c r="RTQ413" s="104" t="s">
        <v>266</v>
      </c>
      <c r="RTR413" s="104" t="s">
        <v>266</v>
      </c>
      <c r="RTS413" s="104" t="s">
        <v>266</v>
      </c>
      <c r="RTT413" s="104" t="s">
        <v>266</v>
      </c>
      <c r="RTU413" s="104" t="s">
        <v>266</v>
      </c>
      <c r="RTV413" s="104" t="s">
        <v>266</v>
      </c>
      <c r="RTW413" s="104" t="s">
        <v>266</v>
      </c>
      <c r="RTX413" s="104" t="s">
        <v>266</v>
      </c>
      <c r="RTY413" s="104" t="s">
        <v>266</v>
      </c>
      <c r="RTZ413" s="104" t="s">
        <v>266</v>
      </c>
      <c r="RUA413" s="104" t="s">
        <v>266</v>
      </c>
      <c r="RUB413" s="104" t="s">
        <v>266</v>
      </c>
      <c r="RUC413" s="104" t="s">
        <v>266</v>
      </c>
      <c r="RUD413" s="104" t="s">
        <v>266</v>
      </c>
      <c r="RUE413" s="104" t="s">
        <v>266</v>
      </c>
      <c r="RUF413" s="104" t="s">
        <v>266</v>
      </c>
      <c r="RUG413" s="104" t="s">
        <v>266</v>
      </c>
      <c r="RUH413" s="104" t="s">
        <v>266</v>
      </c>
      <c r="RUI413" s="104" t="s">
        <v>266</v>
      </c>
      <c r="RUJ413" s="104" t="s">
        <v>266</v>
      </c>
      <c r="RUK413" s="104" t="s">
        <v>266</v>
      </c>
      <c r="RUL413" s="104" t="s">
        <v>266</v>
      </c>
      <c r="RUM413" s="104" t="s">
        <v>266</v>
      </c>
      <c r="RUN413" s="104" t="s">
        <v>266</v>
      </c>
      <c r="RUO413" s="104" t="s">
        <v>266</v>
      </c>
      <c r="RUP413" s="104" t="s">
        <v>266</v>
      </c>
      <c r="RUQ413" s="104" t="s">
        <v>266</v>
      </c>
      <c r="RUR413" s="104" t="s">
        <v>266</v>
      </c>
      <c r="RUS413" s="104" t="s">
        <v>266</v>
      </c>
      <c r="RUT413" s="104" t="s">
        <v>266</v>
      </c>
      <c r="RUU413" s="104" t="s">
        <v>266</v>
      </c>
      <c r="RUV413" s="104" t="s">
        <v>266</v>
      </c>
      <c r="RUW413" s="104" t="s">
        <v>266</v>
      </c>
      <c r="RUX413" s="104" t="s">
        <v>266</v>
      </c>
      <c r="RUY413" s="104" t="s">
        <v>266</v>
      </c>
      <c r="RUZ413" s="104" t="s">
        <v>266</v>
      </c>
      <c r="RVA413" s="104" t="s">
        <v>266</v>
      </c>
      <c r="RVB413" s="104" t="s">
        <v>266</v>
      </c>
      <c r="RVC413" s="104" t="s">
        <v>266</v>
      </c>
      <c r="RVD413" s="104" t="s">
        <v>266</v>
      </c>
      <c r="RVE413" s="104" t="s">
        <v>266</v>
      </c>
      <c r="RVF413" s="104" t="s">
        <v>266</v>
      </c>
      <c r="RVG413" s="104" t="s">
        <v>266</v>
      </c>
      <c r="RVH413" s="104" t="s">
        <v>266</v>
      </c>
      <c r="RVI413" s="104" t="s">
        <v>266</v>
      </c>
      <c r="RVJ413" s="104" t="s">
        <v>266</v>
      </c>
      <c r="RVK413" s="104" t="s">
        <v>266</v>
      </c>
      <c r="RVL413" s="104" t="s">
        <v>266</v>
      </c>
      <c r="RVM413" s="104" t="s">
        <v>266</v>
      </c>
      <c r="RVN413" s="104" t="s">
        <v>266</v>
      </c>
      <c r="RVO413" s="104" t="s">
        <v>266</v>
      </c>
      <c r="RVP413" s="104" t="s">
        <v>266</v>
      </c>
      <c r="RVQ413" s="104" t="s">
        <v>266</v>
      </c>
      <c r="RVR413" s="104" t="s">
        <v>266</v>
      </c>
      <c r="RVS413" s="104" t="s">
        <v>266</v>
      </c>
      <c r="RVT413" s="104" t="s">
        <v>266</v>
      </c>
      <c r="RVU413" s="104" t="s">
        <v>266</v>
      </c>
      <c r="RVV413" s="104" t="s">
        <v>266</v>
      </c>
      <c r="RVW413" s="104" t="s">
        <v>266</v>
      </c>
      <c r="RVX413" s="104" t="s">
        <v>266</v>
      </c>
      <c r="RVY413" s="104" t="s">
        <v>266</v>
      </c>
      <c r="RVZ413" s="104" t="s">
        <v>266</v>
      </c>
      <c r="RWA413" s="104" t="s">
        <v>266</v>
      </c>
      <c r="RWB413" s="104" t="s">
        <v>266</v>
      </c>
      <c r="RWC413" s="104" t="s">
        <v>266</v>
      </c>
      <c r="RWD413" s="104" t="s">
        <v>266</v>
      </c>
      <c r="RWE413" s="104" t="s">
        <v>266</v>
      </c>
      <c r="RWF413" s="104" t="s">
        <v>266</v>
      </c>
      <c r="RWG413" s="104" t="s">
        <v>266</v>
      </c>
      <c r="RWH413" s="104" t="s">
        <v>266</v>
      </c>
      <c r="RWI413" s="104" t="s">
        <v>266</v>
      </c>
      <c r="RWJ413" s="104" t="s">
        <v>266</v>
      </c>
      <c r="RWK413" s="104" t="s">
        <v>266</v>
      </c>
      <c r="RWL413" s="104" t="s">
        <v>266</v>
      </c>
      <c r="RWM413" s="104" t="s">
        <v>266</v>
      </c>
      <c r="RWN413" s="104" t="s">
        <v>266</v>
      </c>
      <c r="RWO413" s="104" t="s">
        <v>266</v>
      </c>
      <c r="RWP413" s="104" t="s">
        <v>266</v>
      </c>
      <c r="RWQ413" s="104" t="s">
        <v>266</v>
      </c>
      <c r="RWR413" s="104" t="s">
        <v>266</v>
      </c>
      <c r="RWS413" s="104" t="s">
        <v>266</v>
      </c>
      <c r="RWT413" s="104" t="s">
        <v>266</v>
      </c>
      <c r="RWU413" s="104" t="s">
        <v>266</v>
      </c>
      <c r="RWV413" s="104" t="s">
        <v>266</v>
      </c>
      <c r="RWW413" s="104" t="s">
        <v>266</v>
      </c>
      <c r="RWX413" s="104" t="s">
        <v>266</v>
      </c>
      <c r="RWY413" s="104" t="s">
        <v>266</v>
      </c>
      <c r="RWZ413" s="104" t="s">
        <v>266</v>
      </c>
      <c r="RXA413" s="104" t="s">
        <v>266</v>
      </c>
      <c r="RXB413" s="104" t="s">
        <v>266</v>
      </c>
      <c r="RXC413" s="104" t="s">
        <v>266</v>
      </c>
      <c r="RXD413" s="104" t="s">
        <v>266</v>
      </c>
      <c r="RXE413" s="104" t="s">
        <v>266</v>
      </c>
      <c r="RXF413" s="104" t="s">
        <v>266</v>
      </c>
      <c r="RXG413" s="104" t="s">
        <v>266</v>
      </c>
      <c r="RXH413" s="104" t="s">
        <v>266</v>
      </c>
      <c r="RXI413" s="104" t="s">
        <v>266</v>
      </c>
      <c r="RXJ413" s="104" t="s">
        <v>266</v>
      </c>
      <c r="RXK413" s="104" t="s">
        <v>266</v>
      </c>
      <c r="RXL413" s="104" t="s">
        <v>266</v>
      </c>
      <c r="RXM413" s="104" t="s">
        <v>266</v>
      </c>
      <c r="RXN413" s="104" t="s">
        <v>266</v>
      </c>
      <c r="RXO413" s="104" t="s">
        <v>266</v>
      </c>
      <c r="RXP413" s="104" t="s">
        <v>266</v>
      </c>
      <c r="RXQ413" s="104" t="s">
        <v>266</v>
      </c>
      <c r="RXR413" s="104" t="s">
        <v>266</v>
      </c>
      <c r="RXS413" s="104" t="s">
        <v>266</v>
      </c>
      <c r="RXT413" s="104" t="s">
        <v>266</v>
      </c>
      <c r="RXU413" s="104" t="s">
        <v>266</v>
      </c>
      <c r="RXV413" s="104" t="s">
        <v>266</v>
      </c>
      <c r="RXW413" s="104" t="s">
        <v>266</v>
      </c>
      <c r="RXX413" s="104" t="s">
        <v>266</v>
      </c>
      <c r="RXY413" s="104" t="s">
        <v>266</v>
      </c>
      <c r="RXZ413" s="104" t="s">
        <v>266</v>
      </c>
      <c r="RYA413" s="104" t="s">
        <v>266</v>
      </c>
      <c r="RYB413" s="104" t="s">
        <v>266</v>
      </c>
      <c r="RYC413" s="104" t="s">
        <v>266</v>
      </c>
      <c r="RYD413" s="104" t="s">
        <v>266</v>
      </c>
      <c r="RYE413" s="104" t="s">
        <v>266</v>
      </c>
      <c r="RYF413" s="104" t="s">
        <v>266</v>
      </c>
      <c r="RYG413" s="104" t="s">
        <v>266</v>
      </c>
      <c r="RYH413" s="104" t="s">
        <v>266</v>
      </c>
      <c r="RYI413" s="104" t="s">
        <v>266</v>
      </c>
      <c r="RYJ413" s="104" t="s">
        <v>266</v>
      </c>
      <c r="RYK413" s="104" t="s">
        <v>266</v>
      </c>
      <c r="RYL413" s="104" t="s">
        <v>266</v>
      </c>
      <c r="RYM413" s="104" t="s">
        <v>266</v>
      </c>
      <c r="RYN413" s="104" t="s">
        <v>266</v>
      </c>
      <c r="RYO413" s="104" t="s">
        <v>266</v>
      </c>
      <c r="RYP413" s="104" t="s">
        <v>266</v>
      </c>
      <c r="RYQ413" s="104" t="s">
        <v>266</v>
      </c>
      <c r="RYR413" s="104" t="s">
        <v>266</v>
      </c>
      <c r="RYS413" s="104" t="s">
        <v>266</v>
      </c>
      <c r="RYT413" s="104" t="s">
        <v>266</v>
      </c>
      <c r="RYU413" s="104" t="s">
        <v>266</v>
      </c>
      <c r="RYV413" s="104" t="s">
        <v>266</v>
      </c>
      <c r="RYW413" s="104" t="s">
        <v>266</v>
      </c>
      <c r="RYX413" s="104" t="s">
        <v>266</v>
      </c>
      <c r="RYY413" s="104" t="s">
        <v>266</v>
      </c>
      <c r="RYZ413" s="104" t="s">
        <v>266</v>
      </c>
      <c r="RZA413" s="104" t="s">
        <v>266</v>
      </c>
      <c r="RZB413" s="104" t="s">
        <v>266</v>
      </c>
      <c r="RZC413" s="104" t="s">
        <v>266</v>
      </c>
      <c r="RZD413" s="104" t="s">
        <v>266</v>
      </c>
      <c r="RZE413" s="104" t="s">
        <v>266</v>
      </c>
      <c r="RZF413" s="104" t="s">
        <v>266</v>
      </c>
      <c r="RZG413" s="104" t="s">
        <v>266</v>
      </c>
      <c r="RZH413" s="104" t="s">
        <v>266</v>
      </c>
      <c r="RZI413" s="104" t="s">
        <v>266</v>
      </c>
      <c r="RZJ413" s="104" t="s">
        <v>266</v>
      </c>
      <c r="RZK413" s="104" t="s">
        <v>266</v>
      </c>
      <c r="RZL413" s="104" t="s">
        <v>266</v>
      </c>
      <c r="RZM413" s="104" t="s">
        <v>266</v>
      </c>
      <c r="RZN413" s="104" t="s">
        <v>266</v>
      </c>
      <c r="RZO413" s="104" t="s">
        <v>266</v>
      </c>
      <c r="RZP413" s="104" t="s">
        <v>266</v>
      </c>
      <c r="RZQ413" s="104" t="s">
        <v>266</v>
      </c>
      <c r="RZR413" s="104" t="s">
        <v>266</v>
      </c>
      <c r="RZS413" s="104" t="s">
        <v>266</v>
      </c>
      <c r="RZT413" s="104" t="s">
        <v>266</v>
      </c>
      <c r="RZU413" s="104" t="s">
        <v>266</v>
      </c>
      <c r="RZV413" s="104" t="s">
        <v>266</v>
      </c>
      <c r="RZW413" s="104" t="s">
        <v>266</v>
      </c>
      <c r="RZX413" s="104" t="s">
        <v>266</v>
      </c>
      <c r="RZY413" s="104" t="s">
        <v>266</v>
      </c>
      <c r="RZZ413" s="104" t="s">
        <v>266</v>
      </c>
      <c r="SAA413" s="104" t="s">
        <v>266</v>
      </c>
      <c r="SAB413" s="104" t="s">
        <v>266</v>
      </c>
      <c r="SAC413" s="104" t="s">
        <v>266</v>
      </c>
      <c r="SAD413" s="104" t="s">
        <v>266</v>
      </c>
      <c r="SAE413" s="104" t="s">
        <v>266</v>
      </c>
      <c r="SAF413" s="104" t="s">
        <v>266</v>
      </c>
      <c r="SAG413" s="104" t="s">
        <v>266</v>
      </c>
      <c r="SAH413" s="104" t="s">
        <v>266</v>
      </c>
      <c r="SAI413" s="104" t="s">
        <v>266</v>
      </c>
      <c r="SAJ413" s="104" t="s">
        <v>266</v>
      </c>
      <c r="SAK413" s="104" t="s">
        <v>266</v>
      </c>
      <c r="SAL413" s="104" t="s">
        <v>266</v>
      </c>
      <c r="SAM413" s="104" t="s">
        <v>266</v>
      </c>
      <c r="SAN413" s="104" t="s">
        <v>266</v>
      </c>
      <c r="SAO413" s="104" t="s">
        <v>266</v>
      </c>
      <c r="SAP413" s="104" t="s">
        <v>266</v>
      </c>
      <c r="SAQ413" s="104" t="s">
        <v>266</v>
      </c>
      <c r="SAR413" s="104" t="s">
        <v>266</v>
      </c>
      <c r="SAS413" s="104" t="s">
        <v>266</v>
      </c>
      <c r="SAT413" s="104" t="s">
        <v>266</v>
      </c>
      <c r="SAU413" s="104" t="s">
        <v>266</v>
      </c>
      <c r="SAV413" s="104" t="s">
        <v>266</v>
      </c>
      <c r="SAW413" s="104" t="s">
        <v>266</v>
      </c>
      <c r="SAX413" s="104" t="s">
        <v>266</v>
      </c>
      <c r="SAY413" s="104" t="s">
        <v>266</v>
      </c>
      <c r="SAZ413" s="104" t="s">
        <v>266</v>
      </c>
      <c r="SBA413" s="104" t="s">
        <v>266</v>
      </c>
      <c r="SBB413" s="104" t="s">
        <v>266</v>
      </c>
      <c r="SBC413" s="104" t="s">
        <v>266</v>
      </c>
      <c r="SBD413" s="104" t="s">
        <v>266</v>
      </c>
      <c r="SBE413" s="104" t="s">
        <v>266</v>
      </c>
      <c r="SBF413" s="104" t="s">
        <v>266</v>
      </c>
      <c r="SBG413" s="104" t="s">
        <v>266</v>
      </c>
      <c r="SBH413" s="104" t="s">
        <v>266</v>
      </c>
      <c r="SBI413" s="104" t="s">
        <v>266</v>
      </c>
      <c r="SBJ413" s="104" t="s">
        <v>266</v>
      </c>
      <c r="SBK413" s="104" t="s">
        <v>266</v>
      </c>
      <c r="SBL413" s="104" t="s">
        <v>266</v>
      </c>
      <c r="SBM413" s="104" t="s">
        <v>266</v>
      </c>
      <c r="SBN413" s="104" t="s">
        <v>266</v>
      </c>
      <c r="SBO413" s="104" t="s">
        <v>266</v>
      </c>
      <c r="SBP413" s="104" t="s">
        <v>266</v>
      </c>
      <c r="SBQ413" s="104" t="s">
        <v>266</v>
      </c>
      <c r="SBR413" s="104" t="s">
        <v>266</v>
      </c>
      <c r="SBS413" s="104" t="s">
        <v>266</v>
      </c>
      <c r="SBT413" s="104" t="s">
        <v>266</v>
      </c>
      <c r="SBU413" s="104" t="s">
        <v>266</v>
      </c>
      <c r="SBV413" s="104" t="s">
        <v>266</v>
      </c>
      <c r="SBW413" s="104" t="s">
        <v>266</v>
      </c>
      <c r="SBX413" s="104" t="s">
        <v>266</v>
      </c>
      <c r="SBY413" s="104" t="s">
        <v>266</v>
      </c>
      <c r="SBZ413" s="104" t="s">
        <v>266</v>
      </c>
      <c r="SCA413" s="104" t="s">
        <v>266</v>
      </c>
      <c r="SCB413" s="104" t="s">
        <v>266</v>
      </c>
      <c r="SCC413" s="104" t="s">
        <v>266</v>
      </c>
      <c r="SCD413" s="104" t="s">
        <v>266</v>
      </c>
      <c r="SCE413" s="104" t="s">
        <v>266</v>
      </c>
      <c r="SCF413" s="104" t="s">
        <v>266</v>
      </c>
      <c r="SCG413" s="104" t="s">
        <v>266</v>
      </c>
      <c r="SCH413" s="104" t="s">
        <v>266</v>
      </c>
      <c r="SCI413" s="104" t="s">
        <v>266</v>
      </c>
      <c r="SCJ413" s="104" t="s">
        <v>266</v>
      </c>
      <c r="SCK413" s="104" t="s">
        <v>266</v>
      </c>
      <c r="SCL413" s="104" t="s">
        <v>266</v>
      </c>
      <c r="SCM413" s="104" t="s">
        <v>266</v>
      </c>
      <c r="SCN413" s="104" t="s">
        <v>266</v>
      </c>
      <c r="SCO413" s="104" t="s">
        <v>266</v>
      </c>
      <c r="SCP413" s="104" t="s">
        <v>266</v>
      </c>
      <c r="SCQ413" s="104" t="s">
        <v>266</v>
      </c>
      <c r="SCR413" s="104" t="s">
        <v>266</v>
      </c>
      <c r="SCS413" s="104" t="s">
        <v>266</v>
      </c>
      <c r="SCT413" s="104" t="s">
        <v>266</v>
      </c>
      <c r="SCU413" s="104" t="s">
        <v>266</v>
      </c>
      <c r="SCV413" s="104" t="s">
        <v>266</v>
      </c>
      <c r="SCW413" s="104" t="s">
        <v>266</v>
      </c>
      <c r="SCX413" s="104" t="s">
        <v>266</v>
      </c>
      <c r="SCY413" s="104" t="s">
        <v>266</v>
      </c>
      <c r="SCZ413" s="104" t="s">
        <v>266</v>
      </c>
      <c r="SDA413" s="104" t="s">
        <v>266</v>
      </c>
      <c r="SDB413" s="104" t="s">
        <v>266</v>
      </c>
      <c r="SDC413" s="104" t="s">
        <v>266</v>
      </c>
      <c r="SDD413" s="104" t="s">
        <v>266</v>
      </c>
      <c r="SDE413" s="104" t="s">
        <v>266</v>
      </c>
      <c r="SDF413" s="104" t="s">
        <v>266</v>
      </c>
      <c r="SDG413" s="104" t="s">
        <v>266</v>
      </c>
      <c r="SDH413" s="104" t="s">
        <v>266</v>
      </c>
      <c r="SDI413" s="104" t="s">
        <v>266</v>
      </c>
      <c r="SDJ413" s="104" t="s">
        <v>266</v>
      </c>
      <c r="SDK413" s="104" t="s">
        <v>266</v>
      </c>
      <c r="SDL413" s="104" t="s">
        <v>266</v>
      </c>
      <c r="SDM413" s="104" t="s">
        <v>266</v>
      </c>
      <c r="SDN413" s="104" t="s">
        <v>266</v>
      </c>
      <c r="SDO413" s="104" t="s">
        <v>266</v>
      </c>
      <c r="SDP413" s="104" t="s">
        <v>266</v>
      </c>
      <c r="SDQ413" s="104" t="s">
        <v>266</v>
      </c>
      <c r="SDR413" s="104" t="s">
        <v>266</v>
      </c>
      <c r="SDS413" s="104" t="s">
        <v>266</v>
      </c>
      <c r="SDT413" s="104" t="s">
        <v>266</v>
      </c>
      <c r="SDU413" s="104" t="s">
        <v>266</v>
      </c>
      <c r="SDV413" s="104" t="s">
        <v>266</v>
      </c>
      <c r="SDW413" s="104" t="s">
        <v>266</v>
      </c>
      <c r="SDX413" s="104" t="s">
        <v>266</v>
      </c>
      <c r="SDY413" s="104" t="s">
        <v>266</v>
      </c>
      <c r="SDZ413" s="104" t="s">
        <v>266</v>
      </c>
      <c r="SEA413" s="104" t="s">
        <v>266</v>
      </c>
      <c r="SEB413" s="104" t="s">
        <v>266</v>
      </c>
      <c r="SEC413" s="104" t="s">
        <v>266</v>
      </c>
      <c r="SED413" s="104" t="s">
        <v>266</v>
      </c>
      <c r="SEE413" s="104" t="s">
        <v>266</v>
      </c>
      <c r="SEF413" s="104" t="s">
        <v>266</v>
      </c>
      <c r="SEG413" s="104" t="s">
        <v>266</v>
      </c>
      <c r="SEH413" s="104" t="s">
        <v>266</v>
      </c>
      <c r="SEI413" s="104" t="s">
        <v>266</v>
      </c>
      <c r="SEJ413" s="104" t="s">
        <v>266</v>
      </c>
      <c r="SEK413" s="104" t="s">
        <v>266</v>
      </c>
      <c r="SEL413" s="104" t="s">
        <v>266</v>
      </c>
      <c r="SEM413" s="104" t="s">
        <v>266</v>
      </c>
      <c r="SEN413" s="104" t="s">
        <v>266</v>
      </c>
      <c r="SEO413" s="104" t="s">
        <v>266</v>
      </c>
      <c r="SEP413" s="104" t="s">
        <v>266</v>
      </c>
      <c r="SEQ413" s="104" t="s">
        <v>266</v>
      </c>
      <c r="SER413" s="104" t="s">
        <v>266</v>
      </c>
      <c r="SES413" s="104" t="s">
        <v>266</v>
      </c>
      <c r="SET413" s="104" t="s">
        <v>266</v>
      </c>
      <c r="SEU413" s="104" t="s">
        <v>266</v>
      </c>
      <c r="SEV413" s="104" t="s">
        <v>266</v>
      </c>
      <c r="SEW413" s="104" t="s">
        <v>266</v>
      </c>
      <c r="SEX413" s="104" t="s">
        <v>266</v>
      </c>
      <c r="SEY413" s="104" t="s">
        <v>266</v>
      </c>
      <c r="SEZ413" s="104" t="s">
        <v>266</v>
      </c>
      <c r="SFA413" s="104" t="s">
        <v>266</v>
      </c>
      <c r="SFB413" s="104" t="s">
        <v>266</v>
      </c>
      <c r="SFC413" s="104" t="s">
        <v>266</v>
      </c>
      <c r="SFD413" s="104" t="s">
        <v>266</v>
      </c>
      <c r="SFE413" s="104" t="s">
        <v>266</v>
      </c>
      <c r="SFF413" s="104" t="s">
        <v>266</v>
      </c>
      <c r="SFG413" s="104" t="s">
        <v>266</v>
      </c>
      <c r="SFH413" s="104" t="s">
        <v>266</v>
      </c>
      <c r="SFI413" s="104" t="s">
        <v>266</v>
      </c>
      <c r="SFJ413" s="104" t="s">
        <v>266</v>
      </c>
      <c r="SFK413" s="104" t="s">
        <v>266</v>
      </c>
      <c r="SFL413" s="104" t="s">
        <v>266</v>
      </c>
      <c r="SFM413" s="104" t="s">
        <v>266</v>
      </c>
      <c r="SFN413" s="104" t="s">
        <v>266</v>
      </c>
      <c r="SFO413" s="104" t="s">
        <v>266</v>
      </c>
      <c r="SFP413" s="104" t="s">
        <v>266</v>
      </c>
      <c r="SFQ413" s="104" t="s">
        <v>266</v>
      </c>
      <c r="SFR413" s="104" t="s">
        <v>266</v>
      </c>
      <c r="SFS413" s="104" t="s">
        <v>266</v>
      </c>
      <c r="SFT413" s="104" t="s">
        <v>266</v>
      </c>
      <c r="SFU413" s="104" t="s">
        <v>266</v>
      </c>
      <c r="SFV413" s="104" t="s">
        <v>266</v>
      </c>
      <c r="SFW413" s="104" t="s">
        <v>266</v>
      </c>
      <c r="SFX413" s="104" t="s">
        <v>266</v>
      </c>
      <c r="SFY413" s="104" t="s">
        <v>266</v>
      </c>
      <c r="SFZ413" s="104" t="s">
        <v>266</v>
      </c>
      <c r="SGA413" s="104" t="s">
        <v>266</v>
      </c>
      <c r="SGB413" s="104" t="s">
        <v>266</v>
      </c>
      <c r="SGC413" s="104" t="s">
        <v>266</v>
      </c>
      <c r="SGD413" s="104" t="s">
        <v>266</v>
      </c>
      <c r="SGE413" s="104" t="s">
        <v>266</v>
      </c>
      <c r="SGF413" s="104" t="s">
        <v>266</v>
      </c>
      <c r="SGG413" s="104" t="s">
        <v>266</v>
      </c>
      <c r="SGH413" s="104" t="s">
        <v>266</v>
      </c>
      <c r="SGI413" s="104" t="s">
        <v>266</v>
      </c>
      <c r="SGJ413" s="104" t="s">
        <v>266</v>
      </c>
      <c r="SGK413" s="104" t="s">
        <v>266</v>
      </c>
      <c r="SGL413" s="104" t="s">
        <v>266</v>
      </c>
      <c r="SGM413" s="104" t="s">
        <v>266</v>
      </c>
      <c r="SGN413" s="104" t="s">
        <v>266</v>
      </c>
      <c r="SGO413" s="104" t="s">
        <v>266</v>
      </c>
      <c r="SGP413" s="104" t="s">
        <v>266</v>
      </c>
      <c r="SGQ413" s="104" t="s">
        <v>266</v>
      </c>
      <c r="SGR413" s="104" t="s">
        <v>266</v>
      </c>
      <c r="SGS413" s="104" t="s">
        <v>266</v>
      </c>
      <c r="SGT413" s="104" t="s">
        <v>266</v>
      </c>
      <c r="SGU413" s="104" t="s">
        <v>266</v>
      </c>
      <c r="SGV413" s="104" t="s">
        <v>266</v>
      </c>
      <c r="SGW413" s="104" t="s">
        <v>266</v>
      </c>
      <c r="SGX413" s="104" t="s">
        <v>266</v>
      </c>
      <c r="SGY413" s="104" t="s">
        <v>266</v>
      </c>
      <c r="SGZ413" s="104" t="s">
        <v>266</v>
      </c>
      <c r="SHA413" s="104" t="s">
        <v>266</v>
      </c>
      <c r="SHB413" s="104" t="s">
        <v>266</v>
      </c>
      <c r="SHC413" s="104" t="s">
        <v>266</v>
      </c>
      <c r="SHD413" s="104" t="s">
        <v>266</v>
      </c>
      <c r="SHE413" s="104" t="s">
        <v>266</v>
      </c>
      <c r="SHF413" s="104" t="s">
        <v>266</v>
      </c>
      <c r="SHG413" s="104" t="s">
        <v>266</v>
      </c>
      <c r="SHH413" s="104" t="s">
        <v>266</v>
      </c>
      <c r="SHI413" s="104" t="s">
        <v>266</v>
      </c>
      <c r="SHJ413" s="104" t="s">
        <v>266</v>
      </c>
      <c r="SHK413" s="104" t="s">
        <v>266</v>
      </c>
      <c r="SHL413" s="104" t="s">
        <v>266</v>
      </c>
      <c r="SHM413" s="104" t="s">
        <v>266</v>
      </c>
      <c r="SHN413" s="104" t="s">
        <v>266</v>
      </c>
      <c r="SHO413" s="104" t="s">
        <v>266</v>
      </c>
      <c r="SHP413" s="104" t="s">
        <v>266</v>
      </c>
      <c r="SHQ413" s="104" t="s">
        <v>266</v>
      </c>
      <c r="SHR413" s="104" t="s">
        <v>266</v>
      </c>
      <c r="SHS413" s="104" t="s">
        <v>266</v>
      </c>
      <c r="SHT413" s="104" t="s">
        <v>266</v>
      </c>
      <c r="SHU413" s="104" t="s">
        <v>266</v>
      </c>
      <c r="SHV413" s="104" t="s">
        <v>266</v>
      </c>
      <c r="SHW413" s="104" t="s">
        <v>266</v>
      </c>
      <c r="SHX413" s="104" t="s">
        <v>266</v>
      </c>
      <c r="SHY413" s="104" t="s">
        <v>266</v>
      </c>
      <c r="SHZ413" s="104" t="s">
        <v>266</v>
      </c>
      <c r="SIA413" s="104" t="s">
        <v>266</v>
      </c>
      <c r="SIB413" s="104" t="s">
        <v>266</v>
      </c>
      <c r="SIC413" s="104" t="s">
        <v>266</v>
      </c>
      <c r="SID413" s="104" t="s">
        <v>266</v>
      </c>
      <c r="SIE413" s="104" t="s">
        <v>266</v>
      </c>
      <c r="SIF413" s="104" t="s">
        <v>266</v>
      </c>
      <c r="SIG413" s="104" t="s">
        <v>266</v>
      </c>
      <c r="SIH413" s="104" t="s">
        <v>266</v>
      </c>
      <c r="SII413" s="104" t="s">
        <v>266</v>
      </c>
      <c r="SIJ413" s="104" t="s">
        <v>266</v>
      </c>
      <c r="SIK413" s="104" t="s">
        <v>266</v>
      </c>
      <c r="SIL413" s="104" t="s">
        <v>266</v>
      </c>
      <c r="SIM413" s="104" t="s">
        <v>266</v>
      </c>
      <c r="SIN413" s="104" t="s">
        <v>266</v>
      </c>
      <c r="SIO413" s="104" t="s">
        <v>266</v>
      </c>
      <c r="SIP413" s="104" t="s">
        <v>266</v>
      </c>
      <c r="SIQ413" s="104" t="s">
        <v>266</v>
      </c>
      <c r="SIR413" s="104" t="s">
        <v>266</v>
      </c>
      <c r="SIS413" s="104" t="s">
        <v>266</v>
      </c>
      <c r="SIT413" s="104" t="s">
        <v>266</v>
      </c>
      <c r="SIU413" s="104" t="s">
        <v>266</v>
      </c>
      <c r="SIV413" s="104" t="s">
        <v>266</v>
      </c>
      <c r="SIW413" s="104" t="s">
        <v>266</v>
      </c>
      <c r="SIX413" s="104" t="s">
        <v>266</v>
      </c>
      <c r="SIY413" s="104" t="s">
        <v>266</v>
      </c>
      <c r="SIZ413" s="104" t="s">
        <v>266</v>
      </c>
      <c r="SJA413" s="104" t="s">
        <v>266</v>
      </c>
      <c r="SJB413" s="104" t="s">
        <v>266</v>
      </c>
      <c r="SJC413" s="104" t="s">
        <v>266</v>
      </c>
      <c r="SJD413" s="104" t="s">
        <v>266</v>
      </c>
      <c r="SJE413" s="104" t="s">
        <v>266</v>
      </c>
      <c r="SJF413" s="104" t="s">
        <v>266</v>
      </c>
      <c r="SJG413" s="104" t="s">
        <v>266</v>
      </c>
      <c r="SJH413" s="104" t="s">
        <v>266</v>
      </c>
      <c r="SJI413" s="104" t="s">
        <v>266</v>
      </c>
      <c r="SJJ413" s="104" t="s">
        <v>266</v>
      </c>
      <c r="SJK413" s="104" t="s">
        <v>266</v>
      </c>
      <c r="SJL413" s="104" t="s">
        <v>266</v>
      </c>
      <c r="SJM413" s="104" t="s">
        <v>266</v>
      </c>
      <c r="SJN413" s="104" t="s">
        <v>266</v>
      </c>
      <c r="SJO413" s="104" t="s">
        <v>266</v>
      </c>
      <c r="SJP413" s="104" t="s">
        <v>266</v>
      </c>
      <c r="SJQ413" s="104" t="s">
        <v>266</v>
      </c>
      <c r="SJR413" s="104" t="s">
        <v>266</v>
      </c>
      <c r="SJS413" s="104" t="s">
        <v>266</v>
      </c>
      <c r="SJT413" s="104" t="s">
        <v>266</v>
      </c>
      <c r="SJU413" s="104" t="s">
        <v>266</v>
      </c>
      <c r="SJV413" s="104" t="s">
        <v>266</v>
      </c>
      <c r="SJW413" s="104" t="s">
        <v>266</v>
      </c>
      <c r="SJX413" s="104" t="s">
        <v>266</v>
      </c>
      <c r="SJY413" s="104" t="s">
        <v>266</v>
      </c>
      <c r="SJZ413" s="104" t="s">
        <v>266</v>
      </c>
      <c r="SKA413" s="104" t="s">
        <v>266</v>
      </c>
      <c r="SKB413" s="104" t="s">
        <v>266</v>
      </c>
      <c r="SKC413" s="104" t="s">
        <v>266</v>
      </c>
      <c r="SKD413" s="104" t="s">
        <v>266</v>
      </c>
      <c r="SKE413" s="104" t="s">
        <v>266</v>
      </c>
      <c r="SKF413" s="104" t="s">
        <v>266</v>
      </c>
      <c r="SKG413" s="104" t="s">
        <v>266</v>
      </c>
      <c r="SKH413" s="104" t="s">
        <v>266</v>
      </c>
      <c r="SKI413" s="104" t="s">
        <v>266</v>
      </c>
      <c r="SKJ413" s="104" t="s">
        <v>266</v>
      </c>
      <c r="SKK413" s="104" t="s">
        <v>266</v>
      </c>
      <c r="SKL413" s="104" t="s">
        <v>266</v>
      </c>
      <c r="SKM413" s="104" t="s">
        <v>266</v>
      </c>
      <c r="SKN413" s="104" t="s">
        <v>266</v>
      </c>
      <c r="SKO413" s="104" t="s">
        <v>266</v>
      </c>
      <c r="SKP413" s="104" t="s">
        <v>266</v>
      </c>
      <c r="SKQ413" s="104" t="s">
        <v>266</v>
      </c>
      <c r="SKR413" s="104" t="s">
        <v>266</v>
      </c>
      <c r="SKS413" s="104" t="s">
        <v>266</v>
      </c>
      <c r="SKT413" s="104" t="s">
        <v>266</v>
      </c>
      <c r="SKU413" s="104" t="s">
        <v>266</v>
      </c>
      <c r="SKV413" s="104" t="s">
        <v>266</v>
      </c>
      <c r="SKW413" s="104" t="s">
        <v>266</v>
      </c>
      <c r="SKX413" s="104" t="s">
        <v>266</v>
      </c>
      <c r="SKY413" s="104" t="s">
        <v>266</v>
      </c>
      <c r="SKZ413" s="104" t="s">
        <v>266</v>
      </c>
      <c r="SLA413" s="104" t="s">
        <v>266</v>
      </c>
      <c r="SLB413" s="104" t="s">
        <v>266</v>
      </c>
      <c r="SLC413" s="104" t="s">
        <v>266</v>
      </c>
      <c r="SLD413" s="104" t="s">
        <v>266</v>
      </c>
      <c r="SLE413" s="104" t="s">
        <v>266</v>
      </c>
      <c r="SLF413" s="104" t="s">
        <v>266</v>
      </c>
      <c r="SLG413" s="104" t="s">
        <v>266</v>
      </c>
      <c r="SLH413" s="104" t="s">
        <v>266</v>
      </c>
      <c r="SLI413" s="104" t="s">
        <v>266</v>
      </c>
      <c r="SLJ413" s="104" t="s">
        <v>266</v>
      </c>
      <c r="SLK413" s="104" t="s">
        <v>266</v>
      </c>
      <c r="SLL413" s="104" t="s">
        <v>266</v>
      </c>
      <c r="SLM413" s="104" t="s">
        <v>266</v>
      </c>
      <c r="SLN413" s="104" t="s">
        <v>266</v>
      </c>
      <c r="SLO413" s="104" t="s">
        <v>266</v>
      </c>
      <c r="SLP413" s="104" t="s">
        <v>266</v>
      </c>
      <c r="SLQ413" s="104" t="s">
        <v>266</v>
      </c>
      <c r="SLR413" s="104" t="s">
        <v>266</v>
      </c>
      <c r="SLS413" s="104" t="s">
        <v>266</v>
      </c>
      <c r="SLT413" s="104" t="s">
        <v>266</v>
      </c>
      <c r="SLU413" s="104" t="s">
        <v>266</v>
      </c>
      <c r="SLV413" s="104" t="s">
        <v>266</v>
      </c>
      <c r="SLW413" s="104" t="s">
        <v>266</v>
      </c>
      <c r="SLX413" s="104" t="s">
        <v>266</v>
      </c>
      <c r="SLY413" s="104" t="s">
        <v>266</v>
      </c>
      <c r="SLZ413" s="104" t="s">
        <v>266</v>
      </c>
      <c r="SMA413" s="104" t="s">
        <v>266</v>
      </c>
      <c r="SMB413" s="104" t="s">
        <v>266</v>
      </c>
      <c r="SMC413" s="104" t="s">
        <v>266</v>
      </c>
      <c r="SMD413" s="104" t="s">
        <v>266</v>
      </c>
      <c r="SME413" s="104" t="s">
        <v>266</v>
      </c>
      <c r="SMF413" s="104" t="s">
        <v>266</v>
      </c>
      <c r="SMG413" s="104" t="s">
        <v>266</v>
      </c>
      <c r="SMH413" s="104" t="s">
        <v>266</v>
      </c>
      <c r="SMI413" s="104" t="s">
        <v>266</v>
      </c>
      <c r="SMJ413" s="104" t="s">
        <v>266</v>
      </c>
      <c r="SMK413" s="104" t="s">
        <v>266</v>
      </c>
      <c r="SML413" s="104" t="s">
        <v>266</v>
      </c>
      <c r="SMM413" s="104" t="s">
        <v>266</v>
      </c>
      <c r="SMN413" s="104" t="s">
        <v>266</v>
      </c>
      <c r="SMO413" s="104" t="s">
        <v>266</v>
      </c>
      <c r="SMP413" s="104" t="s">
        <v>266</v>
      </c>
      <c r="SMQ413" s="104" t="s">
        <v>266</v>
      </c>
      <c r="SMR413" s="104" t="s">
        <v>266</v>
      </c>
      <c r="SMS413" s="104" t="s">
        <v>266</v>
      </c>
      <c r="SMT413" s="104" t="s">
        <v>266</v>
      </c>
      <c r="SMU413" s="104" t="s">
        <v>266</v>
      </c>
      <c r="SMV413" s="104" t="s">
        <v>266</v>
      </c>
      <c r="SMW413" s="104" t="s">
        <v>266</v>
      </c>
      <c r="SMX413" s="104" t="s">
        <v>266</v>
      </c>
      <c r="SMY413" s="104" t="s">
        <v>266</v>
      </c>
      <c r="SMZ413" s="104" t="s">
        <v>266</v>
      </c>
      <c r="SNA413" s="104" t="s">
        <v>266</v>
      </c>
      <c r="SNB413" s="104" t="s">
        <v>266</v>
      </c>
      <c r="SNC413" s="104" t="s">
        <v>266</v>
      </c>
      <c r="SND413" s="104" t="s">
        <v>266</v>
      </c>
      <c r="SNE413" s="104" t="s">
        <v>266</v>
      </c>
      <c r="SNF413" s="104" t="s">
        <v>266</v>
      </c>
      <c r="SNG413" s="104" t="s">
        <v>266</v>
      </c>
      <c r="SNH413" s="104" t="s">
        <v>266</v>
      </c>
      <c r="SNI413" s="104" t="s">
        <v>266</v>
      </c>
      <c r="SNJ413" s="104" t="s">
        <v>266</v>
      </c>
      <c r="SNK413" s="104" t="s">
        <v>266</v>
      </c>
      <c r="SNL413" s="104" t="s">
        <v>266</v>
      </c>
      <c r="SNM413" s="104" t="s">
        <v>266</v>
      </c>
      <c r="SNN413" s="104" t="s">
        <v>266</v>
      </c>
      <c r="SNO413" s="104" t="s">
        <v>266</v>
      </c>
      <c r="SNP413" s="104" t="s">
        <v>266</v>
      </c>
      <c r="SNQ413" s="104" t="s">
        <v>266</v>
      </c>
      <c r="SNR413" s="104" t="s">
        <v>266</v>
      </c>
      <c r="SNS413" s="104" t="s">
        <v>266</v>
      </c>
      <c r="SNT413" s="104" t="s">
        <v>266</v>
      </c>
      <c r="SNU413" s="104" t="s">
        <v>266</v>
      </c>
      <c r="SNV413" s="104" t="s">
        <v>266</v>
      </c>
      <c r="SNW413" s="104" t="s">
        <v>266</v>
      </c>
      <c r="SNX413" s="104" t="s">
        <v>266</v>
      </c>
      <c r="SNY413" s="104" t="s">
        <v>266</v>
      </c>
      <c r="SNZ413" s="104" t="s">
        <v>266</v>
      </c>
      <c r="SOA413" s="104" t="s">
        <v>266</v>
      </c>
      <c r="SOB413" s="104" t="s">
        <v>266</v>
      </c>
      <c r="SOC413" s="104" t="s">
        <v>266</v>
      </c>
      <c r="SOD413" s="104" t="s">
        <v>266</v>
      </c>
      <c r="SOE413" s="104" t="s">
        <v>266</v>
      </c>
      <c r="SOF413" s="104" t="s">
        <v>266</v>
      </c>
      <c r="SOG413" s="104" t="s">
        <v>266</v>
      </c>
      <c r="SOH413" s="104" t="s">
        <v>266</v>
      </c>
      <c r="SOI413" s="104" t="s">
        <v>266</v>
      </c>
      <c r="SOJ413" s="104" t="s">
        <v>266</v>
      </c>
      <c r="SOK413" s="104" t="s">
        <v>266</v>
      </c>
      <c r="SOL413" s="104" t="s">
        <v>266</v>
      </c>
      <c r="SOM413" s="104" t="s">
        <v>266</v>
      </c>
      <c r="SON413" s="104" t="s">
        <v>266</v>
      </c>
      <c r="SOO413" s="104" t="s">
        <v>266</v>
      </c>
      <c r="SOP413" s="104" t="s">
        <v>266</v>
      </c>
      <c r="SOQ413" s="104" t="s">
        <v>266</v>
      </c>
      <c r="SOR413" s="104" t="s">
        <v>266</v>
      </c>
      <c r="SOS413" s="104" t="s">
        <v>266</v>
      </c>
      <c r="SOT413" s="104" t="s">
        <v>266</v>
      </c>
      <c r="SOU413" s="104" t="s">
        <v>266</v>
      </c>
      <c r="SOV413" s="104" t="s">
        <v>266</v>
      </c>
      <c r="SOW413" s="104" t="s">
        <v>266</v>
      </c>
      <c r="SOX413" s="104" t="s">
        <v>266</v>
      </c>
      <c r="SOY413" s="104" t="s">
        <v>266</v>
      </c>
      <c r="SOZ413" s="104" t="s">
        <v>266</v>
      </c>
      <c r="SPA413" s="104" t="s">
        <v>266</v>
      </c>
      <c r="SPB413" s="104" t="s">
        <v>266</v>
      </c>
      <c r="SPC413" s="104" t="s">
        <v>266</v>
      </c>
      <c r="SPD413" s="104" t="s">
        <v>266</v>
      </c>
      <c r="SPE413" s="104" t="s">
        <v>266</v>
      </c>
      <c r="SPF413" s="104" t="s">
        <v>266</v>
      </c>
      <c r="SPG413" s="104" t="s">
        <v>266</v>
      </c>
      <c r="SPH413" s="104" t="s">
        <v>266</v>
      </c>
      <c r="SPI413" s="104" t="s">
        <v>266</v>
      </c>
      <c r="SPJ413" s="104" t="s">
        <v>266</v>
      </c>
      <c r="SPK413" s="104" t="s">
        <v>266</v>
      </c>
      <c r="SPL413" s="104" t="s">
        <v>266</v>
      </c>
      <c r="SPM413" s="104" t="s">
        <v>266</v>
      </c>
      <c r="SPN413" s="104" t="s">
        <v>266</v>
      </c>
      <c r="SPO413" s="104" t="s">
        <v>266</v>
      </c>
      <c r="SPP413" s="104" t="s">
        <v>266</v>
      </c>
      <c r="SPQ413" s="104" t="s">
        <v>266</v>
      </c>
      <c r="SPR413" s="104" t="s">
        <v>266</v>
      </c>
      <c r="SPS413" s="104" t="s">
        <v>266</v>
      </c>
      <c r="SPT413" s="104" t="s">
        <v>266</v>
      </c>
      <c r="SPU413" s="104" t="s">
        <v>266</v>
      </c>
      <c r="SPV413" s="104" t="s">
        <v>266</v>
      </c>
      <c r="SPW413" s="104" t="s">
        <v>266</v>
      </c>
      <c r="SPX413" s="104" t="s">
        <v>266</v>
      </c>
      <c r="SPY413" s="104" t="s">
        <v>266</v>
      </c>
      <c r="SPZ413" s="104" t="s">
        <v>266</v>
      </c>
      <c r="SQA413" s="104" t="s">
        <v>266</v>
      </c>
      <c r="SQB413" s="104" t="s">
        <v>266</v>
      </c>
      <c r="SQC413" s="104" t="s">
        <v>266</v>
      </c>
      <c r="SQD413" s="104" t="s">
        <v>266</v>
      </c>
      <c r="SQE413" s="104" t="s">
        <v>266</v>
      </c>
      <c r="SQF413" s="104" t="s">
        <v>266</v>
      </c>
      <c r="SQG413" s="104" t="s">
        <v>266</v>
      </c>
      <c r="SQH413" s="104" t="s">
        <v>266</v>
      </c>
      <c r="SQI413" s="104" t="s">
        <v>266</v>
      </c>
      <c r="SQJ413" s="104" t="s">
        <v>266</v>
      </c>
      <c r="SQK413" s="104" t="s">
        <v>266</v>
      </c>
      <c r="SQL413" s="104" t="s">
        <v>266</v>
      </c>
      <c r="SQM413" s="104" t="s">
        <v>266</v>
      </c>
      <c r="SQN413" s="104" t="s">
        <v>266</v>
      </c>
      <c r="SQO413" s="104" t="s">
        <v>266</v>
      </c>
      <c r="SQP413" s="104" t="s">
        <v>266</v>
      </c>
      <c r="SQQ413" s="104" t="s">
        <v>266</v>
      </c>
      <c r="SQR413" s="104" t="s">
        <v>266</v>
      </c>
      <c r="SQS413" s="104" t="s">
        <v>266</v>
      </c>
      <c r="SQT413" s="104" t="s">
        <v>266</v>
      </c>
      <c r="SQU413" s="104" t="s">
        <v>266</v>
      </c>
      <c r="SQV413" s="104" t="s">
        <v>266</v>
      </c>
      <c r="SQW413" s="104" t="s">
        <v>266</v>
      </c>
      <c r="SQX413" s="104" t="s">
        <v>266</v>
      </c>
      <c r="SQY413" s="104" t="s">
        <v>266</v>
      </c>
      <c r="SQZ413" s="104" t="s">
        <v>266</v>
      </c>
      <c r="SRA413" s="104" t="s">
        <v>266</v>
      </c>
      <c r="SRB413" s="104" t="s">
        <v>266</v>
      </c>
      <c r="SRC413" s="104" t="s">
        <v>266</v>
      </c>
      <c r="SRD413" s="104" t="s">
        <v>266</v>
      </c>
      <c r="SRE413" s="104" t="s">
        <v>266</v>
      </c>
      <c r="SRF413" s="104" t="s">
        <v>266</v>
      </c>
      <c r="SRG413" s="104" t="s">
        <v>266</v>
      </c>
      <c r="SRH413" s="104" t="s">
        <v>266</v>
      </c>
      <c r="SRI413" s="104" t="s">
        <v>266</v>
      </c>
      <c r="SRJ413" s="104" t="s">
        <v>266</v>
      </c>
      <c r="SRK413" s="104" t="s">
        <v>266</v>
      </c>
      <c r="SRL413" s="104" t="s">
        <v>266</v>
      </c>
      <c r="SRM413" s="104" t="s">
        <v>266</v>
      </c>
      <c r="SRN413" s="104" t="s">
        <v>266</v>
      </c>
      <c r="SRO413" s="104" t="s">
        <v>266</v>
      </c>
      <c r="SRP413" s="104" t="s">
        <v>266</v>
      </c>
      <c r="SRQ413" s="104" t="s">
        <v>266</v>
      </c>
      <c r="SRR413" s="104" t="s">
        <v>266</v>
      </c>
      <c r="SRS413" s="104" t="s">
        <v>266</v>
      </c>
      <c r="SRT413" s="104" t="s">
        <v>266</v>
      </c>
      <c r="SRU413" s="104" t="s">
        <v>266</v>
      </c>
      <c r="SRV413" s="104" t="s">
        <v>266</v>
      </c>
      <c r="SRW413" s="104" t="s">
        <v>266</v>
      </c>
      <c r="SRX413" s="104" t="s">
        <v>266</v>
      </c>
      <c r="SRY413" s="104" t="s">
        <v>266</v>
      </c>
      <c r="SRZ413" s="104" t="s">
        <v>266</v>
      </c>
      <c r="SSA413" s="104" t="s">
        <v>266</v>
      </c>
      <c r="SSB413" s="104" t="s">
        <v>266</v>
      </c>
      <c r="SSC413" s="104" t="s">
        <v>266</v>
      </c>
      <c r="SSD413" s="104" t="s">
        <v>266</v>
      </c>
      <c r="SSE413" s="104" t="s">
        <v>266</v>
      </c>
      <c r="SSF413" s="104" t="s">
        <v>266</v>
      </c>
      <c r="SSG413" s="104" t="s">
        <v>266</v>
      </c>
      <c r="SSH413" s="104" t="s">
        <v>266</v>
      </c>
      <c r="SSI413" s="104" t="s">
        <v>266</v>
      </c>
      <c r="SSJ413" s="104" t="s">
        <v>266</v>
      </c>
      <c r="SSK413" s="104" t="s">
        <v>266</v>
      </c>
      <c r="SSL413" s="104" t="s">
        <v>266</v>
      </c>
      <c r="SSM413" s="104" t="s">
        <v>266</v>
      </c>
      <c r="SSN413" s="104" t="s">
        <v>266</v>
      </c>
      <c r="SSO413" s="104" t="s">
        <v>266</v>
      </c>
      <c r="SSP413" s="104" t="s">
        <v>266</v>
      </c>
      <c r="SSQ413" s="104" t="s">
        <v>266</v>
      </c>
      <c r="SSR413" s="104" t="s">
        <v>266</v>
      </c>
      <c r="SSS413" s="104" t="s">
        <v>266</v>
      </c>
      <c r="SST413" s="104" t="s">
        <v>266</v>
      </c>
      <c r="SSU413" s="104" t="s">
        <v>266</v>
      </c>
      <c r="SSV413" s="104" t="s">
        <v>266</v>
      </c>
      <c r="SSW413" s="104" t="s">
        <v>266</v>
      </c>
      <c r="SSX413" s="104" t="s">
        <v>266</v>
      </c>
      <c r="SSY413" s="104" t="s">
        <v>266</v>
      </c>
      <c r="SSZ413" s="104" t="s">
        <v>266</v>
      </c>
      <c r="STA413" s="104" t="s">
        <v>266</v>
      </c>
      <c r="STB413" s="104" t="s">
        <v>266</v>
      </c>
      <c r="STC413" s="104" t="s">
        <v>266</v>
      </c>
      <c r="STD413" s="104" t="s">
        <v>266</v>
      </c>
      <c r="STE413" s="104" t="s">
        <v>266</v>
      </c>
      <c r="STF413" s="104" t="s">
        <v>266</v>
      </c>
      <c r="STG413" s="104" t="s">
        <v>266</v>
      </c>
      <c r="STH413" s="104" t="s">
        <v>266</v>
      </c>
      <c r="STI413" s="104" t="s">
        <v>266</v>
      </c>
      <c r="STJ413" s="104" t="s">
        <v>266</v>
      </c>
      <c r="STK413" s="104" t="s">
        <v>266</v>
      </c>
      <c r="STL413" s="104" t="s">
        <v>266</v>
      </c>
      <c r="STM413" s="104" t="s">
        <v>266</v>
      </c>
      <c r="STN413" s="104" t="s">
        <v>266</v>
      </c>
      <c r="STO413" s="104" t="s">
        <v>266</v>
      </c>
      <c r="STP413" s="104" t="s">
        <v>266</v>
      </c>
      <c r="STQ413" s="104" t="s">
        <v>266</v>
      </c>
      <c r="STR413" s="104" t="s">
        <v>266</v>
      </c>
      <c r="STS413" s="104" t="s">
        <v>266</v>
      </c>
      <c r="STT413" s="104" t="s">
        <v>266</v>
      </c>
      <c r="STU413" s="104" t="s">
        <v>266</v>
      </c>
      <c r="STV413" s="104" t="s">
        <v>266</v>
      </c>
      <c r="STW413" s="104" t="s">
        <v>266</v>
      </c>
      <c r="STX413" s="104" t="s">
        <v>266</v>
      </c>
      <c r="STY413" s="104" t="s">
        <v>266</v>
      </c>
      <c r="STZ413" s="104" t="s">
        <v>266</v>
      </c>
      <c r="SUA413" s="104" t="s">
        <v>266</v>
      </c>
      <c r="SUB413" s="104" t="s">
        <v>266</v>
      </c>
      <c r="SUC413" s="104" t="s">
        <v>266</v>
      </c>
      <c r="SUD413" s="104" t="s">
        <v>266</v>
      </c>
      <c r="SUE413" s="104" t="s">
        <v>266</v>
      </c>
      <c r="SUF413" s="104" t="s">
        <v>266</v>
      </c>
      <c r="SUG413" s="104" t="s">
        <v>266</v>
      </c>
      <c r="SUH413" s="104" t="s">
        <v>266</v>
      </c>
      <c r="SUI413" s="104" t="s">
        <v>266</v>
      </c>
      <c r="SUJ413" s="104" t="s">
        <v>266</v>
      </c>
      <c r="SUK413" s="104" t="s">
        <v>266</v>
      </c>
      <c r="SUL413" s="104" t="s">
        <v>266</v>
      </c>
      <c r="SUM413" s="104" t="s">
        <v>266</v>
      </c>
      <c r="SUN413" s="104" t="s">
        <v>266</v>
      </c>
      <c r="SUO413" s="104" t="s">
        <v>266</v>
      </c>
      <c r="SUP413" s="104" t="s">
        <v>266</v>
      </c>
      <c r="SUQ413" s="104" t="s">
        <v>266</v>
      </c>
      <c r="SUR413" s="104" t="s">
        <v>266</v>
      </c>
      <c r="SUS413" s="104" t="s">
        <v>266</v>
      </c>
      <c r="SUT413" s="104" t="s">
        <v>266</v>
      </c>
      <c r="SUU413" s="104" t="s">
        <v>266</v>
      </c>
      <c r="SUV413" s="104" t="s">
        <v>266</v>
      </c>
      <c r="SUW413" s="104" t="s">
        <v>266</v>
      </c>
      <c r="SUX413" s="104" t="s">
        <v>266</v>
      </c>
      <c r="SUY413" s="104" t="s">
        <v>266</v>
      </c>
      <c r="SUZ413" s="104" t="s">
        <v>266</v>
      </c>
      <c r="SVA413" s="104" t="s">
        <v>266</v>
      </c>
      <c r="SVB413" s="104" t="s">
        <v>266</v>
      </c>
      <c r="SVC413" s="104" t="s">
        <v>266</v>
      </c>
      <c r="SVD413" s="104" t="s">
        <v>266</v>
      </c>
      <c r="SVE413" s="104" t="s">
        <v>266</v>
      </c>
      <c r="SVF413" s="104" t="s">
        <v>266</v>
      </c>
      <c r="SVG413" s="104" t="s">
        <v>266</v>
      </c>
      <c r="SVH413" s="104" t="s">
        <v>266</v>
      </c>
      <c r="SVI413" s="104" t="s">
        <v>266</v>
      </c>
      <c r="SVJ413" s="104" t="s">
        <v>266</v>
      </c>
      <c r="SVK413" s="104" t="s">
        <v>266</v>
      </c>
      <c r="SVL413" s="104" t="s">
        <v>266</v>
      </c>
      <c r="SVM413" s="104" t="s">
        <v>266</v>
      </c>
      <c r="SVN413" s="104" t="s">
        <v>266</v>
      </c>
      <c r="SVO413" s="104" t="s">
        <v>266</v>
      </c>
      <c r="SVP413" s="104" t="s">
        <v>266</v>
      </c>
      <c r="SVQ413" s="104" t="s">
        <v>266</v>
      </c>
      <c r="SVR413" s="104" t="s">
        <v>266</v>
      </c>
      <c r="SVS413" s="104" t="s">
        <v>266</v>
      </c>
      <c r="SVT413" s="104" t="s">
        <v>266</v>
      </c>
      <c r="SVU413" s="104" t="s">
        <v>266</v>
      </c>
      <c r="SVV413" s="104" t="s">
        <v>266</v>
      </c>
      <c r="SVW413" s="104" t="s">
        <v>266</v>
      </c>
      <c r="SVX413" s="104" t="s">
        <v>266</v>
      </c>
      <c r="SVY413" s="104" t="s">
        <v>266</v>
      </c>
      <c r="SVZ413" s="104" t="s">
        <v>266</v>
      </c>
      <c r="SWA413" s="104" t="s">
        <v>266</v>
      </c>
      <c r="SWB413" s="104" t="s">
        <v>266</v>
      </c>
      <c r="SWC413" s="104" t="s">
        <v>266</v>
      </c>
      <c r="SWD413" s="104" t="s">
        <v>266</v>
      </c>
      <c r="SWE413" s="104" t="s">
        <v>266</v>
      </c>
      <c r="SWF413" s="104" t="s">
        <v>266</v>
      </c>
      <c r="SWG413" s="104" t="s">
        <v>266</v>
      </c>
      <c r="SWH413" s="104" t="s">
        <v>266</v>
      </c>
      <c r="SWI413" s="104" t="s">
        <v>266</v>
      </c>
      <c r="SWJ413" s="104" t="s">
        <v>266</v>
      </c>
      <c r="SWK413" s="104" t="s">
        <v>266</v>
      </c>
      <c r="SWL413" s="104" t="s">
        <v>266</v>
      </c>
      <c r="SWM413" s="104" t="s">
        <v>266</v>
      </c>
      <c r="SWN413" s="104" t="s">
        <v>266</v>
      </c>
      <c r="SWO413" s="104" t="s">
        <v>266</v>
      </c>
      <c r="SWP413" s="104" t="s">
        <v>266</v>
      </c>
      <c r="SWQ413" s="104" t="s">
        <v>266</v>
      </c>
      <c r="SWR413" s="104" t="s">
        <v>266</v>
      </c>
      <c r="SWS413" s="104" t="s">
        <v>266</v>
      </c>
      <c r="SWT413" s="104" t="s">
        <v>266</v>
      </c>
      <c r="SWU413" s="104" t="s">
        <v>266</v>
      </c>
      <c r="SWV413" s="104" t="s">
        <v>266</v>
      </c>
      <c r="SWW413" s="104" t="s">
        <v>266</v>
      </c>
      <c r="SWX413" s="104" t="s">
        <v>266</v>
      </c>
      <c r="SWY413" s="104" t="s">
        <v>266</v>
      </c>
      <c r="SWZ413" s="104" t="s">
        <v>266</v>
      </c>
      <c r="SXA413" s="104" t="s">
        <v>266</v>
      </c>
      <c r="SXB413" s="104" t="s">
        <v>266</v>
      </c>
      <c r="SXC413" s="104" t="s">
        <v>266</v>
      </c>
      <c r="SXD413" s="104" t="s">
        <v>266</v>
      </c>
      <c r="SXE413" s="104" t="s">
        <v>266</v>
      </c>
      <c r="SXF413" s="104" t="s">
        <v>266</v>
      </c>
      <c r="SXG413" s="104" t="s">
        <v>266</v>
      </c>
      <c r="SXH413" s="104" t="s">
        <v>266</v>
      </c>
      <c r="SXI413" s="104" t="s">
        <v>266</v>
      </c>
      <c r="SXJ413" s="104" t="s">
        <v>266</v>
      </c>
      <c r="SXK413" s="104" t="s">
        <v>266</v>
      </c>
      <c r="SXL413" s="104" t="s">
        <v>266</v>
      </c>
      <c r="SXM413" s="104" t="s">
        <v>266</v>
      </c>
      <c r="SXN413" s="104" t="s">
        <v>266</v>
      </c>
      <c r="SXO413" s="104" t="s">
        <v>266</v>
      </c>
      <c r="SXP413" s="104" t="s">
        <v>266</v>
      </c>
      <c r="SXQ413" s="104" t="s">
        <v>266</v>
      </c>
      <c r="SXR413" s="104" t="s">
        <v>266</v>
      </c>
      <c r="SXS413" s="104" t="s">
        <v>266</v>
      </c>
      <c r="SXT413" s="104" t="s">
        <v>266</v>
      </c>
      <c r="SXU413" s="104" t="s">
        <v>266</v>
      </c>
      <c r="SXV413" s="104" t="s">
        <v>266</v>
      </c>
      <c r="SXW413" s="104" t="s">
        <v>266</v>
      </c>
      <c r="SXX413" s="104" t="s">
        <v>266</v>
      </c>
      <c r="SXY413" s="104" t="s">
        <v>266</v>
      </c>
      <c r="SXZ413" s="104" t="s">
        <v>266</v>
      </c>
      <c r="SYA413" s="104" t="s">
        <v>266</v>
      </c>
      <c r="SYB413" s="104" t="s">
        <v>266</v>
      </c>
      <c r="SYC413" s="104" t="s">
        <v>266</v>
      </c>
      <c r="SYD413" s="104" t="s">
        <v>266</v>
      </c>
      <c r="SYE413" s="104" t="s">
        <v>266</v>
      </c>
      <c r="SYF413" s="104" t="s">
        <v>266</v>
      </c>
      <c r="SYG413" s="104" t="s">
        <v>266</v>
      </c>
      <c r="SYH413" s="104" t="s">
        <v>266</v>
      </c>
      <c r="SYI413" s="104" t="s">
        <v>266</v>
      </c>
      <c r="SYJ413" s="104" t="s">
        <v>266</v>
      </c>
      <c r="SYK413" s="104" t="s">
        <v>266</v>
      </c>
      <c r="SYL413" s="104" t="s">
        <v>266</v>
      </c>
      <c r="SYM413" s="104" t="s">
        <v>266</v>
      </c>
      <c r="SYN413" s="104" t="s">
        <v>266</v>
      </c>
      <c r="SYO413" s="104" t="s">
        <v>266</v>
      </c>
      <c r="SYP413" s="104" t="s">
        <v>266</v>
      </c>
      <c r="SYQ413" s="104" t="s">
        <v>266</v>
      </c>
      <c r="SYR413" s="104" t="s">
        <v>266</v>
      </c>
      <c r="SYS413" s="104" t="s">
        <v>266</v>
      </c>
      <c r="SYT413" s="104" t="s">
        <v>266</v>
      </c>
      <c r="SYU413" s="104" t="s">
        <v>266</v>
      </c>
      <c r="SYV413" s="104" t="s">
        <v>266</v>
      </c>
      <c r="SYW413" s="104" t="s">
        <v>266</v>
      </c>
      <c r="SYX413" s="104" t="s">
        <v>266</v>
      </c>
      <c r="SYY413" s="104" t="s">
        <v>266</v>
      </c>
      <c r="SYZ413" s="104" t="s">
        <v>266</v>
      </c>
      <c r="SZA413" s="104" t="s">
        <v>266</v>
      </c>
      <c r="SZB413" s="104" t="s">
        <v>266</v>
      </c>
      <c r="SZC413" s="104" t="s">
        <v>266</v>
      </c>
      <c r="SZD413" s="104" t="s">
        <v>266</v>
      </c>
      <c r="SZE413" s="104" t="s">
        <v>266</v>
      </c>
      <c r="SZF413" s="104" t="s">
        <v>266</v>
      </c>
      <c r="SZG413" s="104" t="s">
        <v>266</v>
      </c>
      <c r="SZH413" s="104" t="s">
        <v>266</v>
      </c>
      <c r="SZI413" s="104" t="s">
        <v>266</v>
      </c>
      <c r="SZJ413" s="104" t="s">
        <v>266</v>
      </c>
      <c r="SZK413" s="104" t="s">
        <v>266</v>
      </c>
      <c r="SZL413" s="104" t="s">
        <v>266</v>
      </c>
      <c r="SZM413" s="104" t="s">
        <v>266</v>
      </c>
      <c r="SZN413" s="104" t="s">
        <v>266</v>
      </c>
      <c r="SZO413" s="104" t="s">
        <v>266</v>
      </c>
      <c r="SZP413" s="104" t="s">
        <v>266</v>
      </c>
      <c r="SZQ413" s="104" t="s">
        <v>266</v>
      </c>
      <c r="SZR413" s="104" t="s">
        <v>266</v>
      </c>
      <c r="SZS413" s="104" t="s">
        <v>266</v>
      </c>
      <c r="SZT413" s="104" t="s">
        <v>266</v>
      </c>
      <c r="SZU413" s="104" t="s">
        <v>266</v>
      </c>
      <c r="SZV413" s="104" t="s">
        <v>266</v>
      </c>
      <c r="SZW413" s="104" t="s">
        <v>266</v>
      </c>
      <c r="SZX413" s="104" t="s">
        <v>266</v>
      </c>
      <c r="SZY413" s="104" t="s">
        <v>266</v>
      </c>
      <c r="SZZ413" s="104" t="s">
        <v>266</v>
      </c>
      <c r="TAA413" s="104" t="s">
        <v>266</v>
      </c>
      <c r="TAB413" s="104" t="s">
        <v>266</v>
      </c>
      <c r="TAC413" s="104" t="s">
        <v>266</v>
      </c>
      <c r="TAD413" s="104" t="s">
        <v>266</v>
      </c>
      <c r="TAE413" s="104" t="s">
        <v>266</v>
      </c>
      <c r="TAF413" s="104" t="s">
        <v>266</v>
      </c>
      <c r="TAG413" s="104" t="s">
        <v>266</v>
      </c>
      <c r="TAH413" s="104" t="s">
        <v>266</v>
      </c>
      <c r="TAI413" s="104" t="s">
        <v>266</v>
      </c>
      <c r="TAJ413" s="104" t="s">
        <v>266</v>
      </c>
      <c r="TAK413" s="104" t="s">
        <v>266</v>
      </c>
      <c r="TAL413" s="104" t="s">
        <v>266</v>
      </c>
      <c r="TAM413" s="104" t="s">
        <v>266</v>
      </c>
      <c r="TAN413" s="104" t="s">
        <v>266</v>
      </c>
      <c r="TAO413" s="104" t="s">
        <v>266</v>
      </c>
      <c r="TAP413" s="104" t="s">
        <v>266</v>
      </c>
      <c r="TAQ413" s="104" t="s">
        <v>266</v>
      </c>
      <c r="TAR413" s="104" t="s">
        <v>266</v>
      </c>
      <c r="TAS413" s="104" t="s">
        <v>266</v>
      </c>
      <c r="TAT413" s="104" t="s">
        <v>266</v>
      </c>
      <c r="TAU413" s="104" t="s">
        <v>266</v>
      </c>
      <c r="TAV413" s="104" t="s">
        <v>266</v>
      </c>
      <c r="TAW413" s="104" t="s">
        <v>266</v>
      </c>
      <c r="TAX413" s="104" t="s">
        <v>266</v>
      </c>
      <c r="TAY413" s="104" t="s">
        <v>266</v>
      </c>
      <c r="TAZ413" s="104" t="s">
        <v>266</v>
      </c>
      <c r="TBA413" s="104" t="s">
        <v>266</v>
      </c>
      <c r="TBB413" s="104" t="s">
        <v>266</v>
      </c>
      <c r="TBC413" s="104" t="s">
        <v>266</v>
      </c>
      <c r="TBD413" s="104" t="s">
        <v>266</v>
      </c>
      <c r="TBE413" s="104" t="s">
        <v>266</v>
      </c>
      <c r="TBF413" s="104" t="s">
        <v>266</v>
      </c>
      <c r="TBG413" s="104" t="s">
        <v>266</v>
      </c>
      <c r="TBH413" s="104" t="s">
        <v>266</v>
      </c>
      <c r="TBI413" s="104" t="s">
        <v>266</v>
      </c>
      <c r="TBJ413" s="104" t="s">
        <v>266</v>
      </c>
      <c r="TBK413" s="104" t="s">
        <v>266</v>
      </c>
      <c r="TBL413" s="104" t="s">
        <v>266</v>
      </c>
      <c r="TBM413" s="104" t="s">
        <v>266</v>
      </c>
      <c r="TBN413" s="104" t="s">
        <v>266</v>
      </c>
      <c r="TBO413" s="104" t="s">
        <v>266</v>
      </c>
      <c r="TBP413" s="104" t="s">
        <v>266</v>
      </c>
      <c r="TBQ413" s="104" t="s">
        <v>266</v>
      </c>
      <c r="TBR413" s="104" t="s">
        <v>266</v>
      </c>
      <c r="TBS413" s="104" t="s">
        <v>266</v>
      </c>
      <c r="TBT413" s="104" t="s">
        <v>266</v>
      </c>
      <c r="TBU413" s="104" t="s">
        <v>266</v>
      </c>
      <c r="TBV413" s="104" t="s">
        <v>266</v>
      </c>
      <c r="TBW413" s="104" t="s">
        <v>266</v>
      </c>
      <c r="TBX413" s="104" t="s">
        <v>266</v>
      </c>
      <c r="TBY413" s="104" t="s">
        <v>266</v>
      </c>
      <c r="TBZ413" s="104" t="s">
        <v>266</v>
      </c>
      <c r="TCA413" s="104" t="s">
        <v>266</v>
      </c>
      <c r="TCB413" s="104" t="s">
        <v>266</v>
      </c>
      <c r="TCC413" s="104" t="s">
        <v>266</v>
      </c>
      <c r="TCD413" s="104" t="s">
        <v>266</v>
      </c>
      <c r="TCE413" s="104" t="s">
        <v>266</v>
      </c>
      <c r="TCF413" s="104" t="s">
        <v>266</v>
      </c>
      <c r="TCG413" s="104" t="s">
        <v>266</v>
      </c>
      <c r="TCH413" s="104" t="s">
        <v>266</v>
      </c>
      <c r="TCI413" s="104" t="s">
        <v>266</v>
      </c>
      <c r="TCJ413" s="104" t="s">
        <v>266</v>
      </c>
      <c r="TCK413" s="104" t="s">
        <v>266</v>
      </c>
      <c r="TCL413" s="104" t="s">
        <v>266</v>
      </c>
      <c r="TCM413" s="104" t="s">
        <v>266</v>
      </c>
      <c r="TCN413" s="104" t="s">
        <v>266</v>
      </c>
      <c r="TCO413" s="104" t="s">
        <v>266</v>
      </c>
      <c r="TCP413" s="104" t="s">
        <v>266</v>
      </c>
      <c r="TCQ413" s="104" t="s">
        <v>266</v>
      </c>
      <c r="TCR413" s="104" t="s">
        <v>266</v>
      </c>
      <c r="TCS413" s="104" t="s">
        <v>266</v>
      </c>
      <c r="TCT413" s="104" t="s">
        <v>266</v>
      </c>
      <c r="TCU413" s="104" t="s">
        <v>266</v>
      </c>
      <c r="TCV413" s="104" t="s">
        <v>266</v>
      </c>
      <c r="TCW413" s="104" t="s">
        <v>266</v>
      </c>
      <c r="TCX413" s="104" t="s">
        <v>266</v>
      </c>
      <c r="TCY413" s="104" t="s">
        <v>266</v>
      </c>
      <c r="TCZ413" s="104" t="s">
        <v>266</v>
      </c>
      <c r="TDA413" s="104" t="s">
        <v>266</v>
      </c>
      <c r="TDB413" s="104" t="s">
        <v>266</v>
      </c>
      <c r="TDC413" s="104" t="s">
        <v>266</v>
      </c>
      <c r="TDD413" s="104" t="s">
        <v>266</v>
      </c>
      <c r="TDE413" s="104" t="s">
        <v>266</v>
      </c>
      <c r="TDF413" s="104" t="s">
        <v>266</v>
      </c>
      <c r="TDG413" s="104" t="s">
        <v>266</v>
      </c>
      <c r="TDH413" s="104" t="s">
        <v>266</v>
      </c>
      <c r="TDI413" s="104" t="s">
        <v>266</v>
      </c>
      <c r="TDJ413" s="104" t="s">
        <v>266</v>
      </c>
      <c r="TDK413" s="104" t="s">
        <v>266</v>
      </c>
      <c r="TDL413" s="104" t="s">
        <v>266</v>
      </c>
      <c r="TDM413" s="104" t="s">
        <v>266</v>
      </c>
      <c r="TDN413" s="104" t="s">
        <v>266</v>
      </c>
      <c r="TDO413" s="104" t="s">
        <v>266</v>
      </c>
      <c r="TDP413" s="104" t="s">
        <v>266</v>
      </c>
      <c r="TDQ413" s="104" t="s">
        <v>266</v>
      </c>
      <c r="TDR413" s="104" t="s">
        <v>266</v>
      </c>
      <c r="TDS413" s="104" t="s">
        <v>266</v>
      </c>
      <c r="TDT413" s="104" t="s">
        <v>266</v>
      </c>
      <c r="TDU413" s="104" t="s">
        <v>266</v>
      </c>
      <c r="TDV413" s="104" t="s">
        <v>266</v>
      </c>
      <c r="TDW413" s="104" t="s">
        <v>266</v>
      </c>
      <c r="TDX413" s="104" t="s">
        <v>266</v>
      </c>
      <c r="TDY413" s="104" t="s">
        <v>266</v>
      </c>
      <c r="TDZ413" s="104" t="s">
        <v>266</v>
      </c>
      <c r="TEA413" s="104" t="s">
        <v>266</v>
      </c>
      <c r="TEB413" s="104" t="s">
        <v>266</v>
      </c>
      <c r="TEC413" s="104" t="s">
        <v>266</v>
      </c>
      <c r="TED413" s="104" t="s">
        <v>266</v>
      </c>
      <c r="TEE413" s="104" t="s">
        <v>266</v>
      </c>
      <c r="TEF413" s="104" t="s">
        <v>266</v>
      </c>
      <c r="TEG413" s="104" t="s">
        <v>266</v>
      </c>
      <c r="TEH413" s="104" t="s">
        <v>266</v>
      </c>
      <c r="TEI413" s="104" t="s">
        <v>266</v>
      </c>
      <c r="TEJ413" s="104" t="s">
        <v>266</v>
      </c>
      <c r="TEK413" s="104" t="s">
        <v>266</v>
      </c>
      <c r="TEL413" s="104" t="s">
        <v>266</v>
      </c>
      <c r="TEM413" s="104" t="s">
        <v>266</v>
      </c>
      <c r="TEN413" s="104" t="s">
        <v>266</v>
      </c>
      <c r="TEO413" s="104" t="s">
        <v>266</v>
      </c>
      <c r="TEP413" s="104" t="s">
        <v>266</v>
      </c>
      <c r="TEQ413" s="104" t="s">
        <v>266</v>
      </c>
      <c r="TER413" s="104" t="s">
        <v>266</v>
      </c>
      <c r="TES413" s="104" t="s">
        <v>266</v>
      </c>
      <c r="TET413" s="104" t="s">
        <v>266</v>
      </c>
      <c r="TEU413" s="104" t="s">
        <v>266</v>
      </c>
      <c r="TEV413" s="104" t="s">
        <v>266</v>
      </c>
      <c r="TEW413" s="104" t="s">
        <v>266</v>
      </c>
      <c r="TEX413" s="104" t="s">
        <v>266</v>
      </c>
      <c r="TEY413" s="104" t="s">
        <v>266</v>
      </c>
      <c r="TEZ413" s="104" t="s">
        <v>266</v>
      </c>
      <c r="TFA413" s="104" t="s">
        <v>266</v>
      </c>
      <c r="TFB413" s="104" t="s">
        <v>266</v>
      </c>
      <c r="TFC413" s="104" t="s">
        <v>266</v>
      </c>
      <c r="TFD413" s="104" t="s">
        <v>266</v>
      </c>
      <c r="TFE413" s="104" t="s">
        <v>266</v>
      </c>
      <c r="TFF413" s="104" t="s">
        <v>266</v>
      </c>
      <c r="TFG413" s="104" t="s">
        <v>266</v>
      </c>
      <c r="TFH413" s="104" t="s">
        <v>266</v>
      </c>
      <c r="TFI413" s="104" t="s">
        <v>266</v>
      </c>
      <c r="TFJ413" s="104" t="s">
        <v>266</v>
      </c>
      <c r="TFK413" s="104" t="s">
        <v>266</v>
      </c>
      <c r="TFL413" s="104" t="s">
        <v>266</v>
      </c>
      <c r="TFM413" s="104" t="s">
        <v>266</v>
      </c>
      <c r="TFN413" s="104" t="s">
        <v>266</v>
      </c>
      <c r="TFO413" s="104" t="s">
        <v>266</v>
      </c>
      <c r="TFP413" s="104" t="s">
        <v>266</v>
      </c>
      <c r="TFQ413" s="104" t="s">
        <v>266</v>
      </c>
      <c r="TFR413" s="104" t="s">
        <v>266</v>
      </c>
      <c r="TFS413" s="104" t="s">
        <v>266</v>
      </c>
      <c r="TFT413" s="104" t="s">
        <v>266</v>
      </c>
      <c r="TFU413" s="104" t="s">
        <v>266</v>
      </c>
      <c r="TFV413" s="104" t="s">
        <v>266</v>
      </c>
      <c r="TFW413" s="104" t="s">
        <v>266</v>
      </c>
      <c r="TFX413" s="104" t="s">
        <v>266</v>
      </c>
      <c r="TFY413" s="104" t="s">
        <v>266</v>
      </c>
      <c r="TFZ413" s="104" t="s">
        <v>266</v>
      </c>
      <c r="TGA413" s="104" t="s">
        <v>266</v>
      </c>
      <c r="TGB413" s="104" t="s">
        <v>266</v>
      </c>
      <c r="TGC413" s="104" t="s">
        <v>266</v>
      </c>
      <c r="TGD413" s="104" t="s">
        <v>266</v>
      </c>
      <c r="TGE413" s="104" t="s">
        <v>266</v>
      </c>
      <c r="TGF413" s="104" t="s">
        <v>266</v>
      </c>
      <c r="TGG413" s="104" t="s">
        <v>266</v>
      </c>
      <c r="TGH413" s="104" t="s">
        <v>266</v>
      </c>
      <c r="TGI413" s="104" t="s">
        <v>266</v>
      </c>
      <c r="TGJ413" s="104" t="s">
        <v>266</v>
      </c>
      <c r="TGK413" s="104" t="s">
        <v>266</v>
      </c>
      <c r="TGL413" s="104" t="s">
        <v>266</v>
      </c>
      <c r="TGM413" s="104" t="s">
        <v>266</v>
      </c>
      <c r="TGN413" s="104" t="s">
        <v>266</v>
      </c>
      <c r="TGO413" s="104" t="s">
        <v>266</v>
      </c>
      <c r="TGP413" s="104" t="s">
        <v>266</v>
      </c>
      <c r="TGQ413" s="104" t="s">
        <v>266</v>
      </c>
      <c r="TGR413" s="104" t="s">
        <v>266</v>
      </c>
      <c r="TGS413" s="104" t="s">
        <v>266</v>
      </c>
      <c r="TGT413" s="104" t="s">
        <v>266</v>
      </c>
      <c r="TGU413" s="104" t="s">
        <v>266</v>
      </c>
      <c r="TGV413" s="104" t="s">
        <v>266</v>
      </c>
      <c r="TGW413" s="104" t="s">
        <v>266</v>
      </c>
      <c r="TGX413" s="104" t="s">
        <v>266</v>
      </c>
      <c r="TGY413" s="104" t="s">
        <v>266</v>
      </c>
      <c r="TGZ413" s="104" t="s">
        <v>266</v>
      </c>
      <c r="THA413" s="104" t="s">
        <v>266</v>
      </c>
      <c r="THB413" s="104" t="s">
        <v>266</v>
      </c>
      <c r="THC413" s="104" t="s">
        <v>266</v>
      </c>
      <c r="THD413" s="104" t="s">
        <v>266</v>
      </c>
      <c r="THE413" s="104" t="s">
        <v>266</v>
      </c>
      <c r="THF413" s="104" t="s">
        <v>266</v>
      </c>
      <c r="THG413" s="104" t="s">
        <v>266</v>
      </c>
      <c r="THH413" s="104" t="s">
        <v>266</v>
      </c>
      <c r="THI413" s="104" t="s">
        <v>266</v>
      </c>
      <c r="THJ413" s="104" t="s">
        <v>266</v>
      </c>
      <c r="THK413" s="104" t="s">
        <v>266</v>
      </c>
      <c r="THL413" s="104" t="s">
        <v>266</v>
      </c>
      <c r="THM413" s="104" t="s">
        <v>266</v>
      </c>
      <c r="THN413" s="104" t="s">
        <v>266</v>
      </c>
      <c r="THO413" s="104" t="s">
        <v>266</v>
      </c>
      <c r="THP413" s="104" t="s">
        <v>266</v>
      </c>
      <c r="THQ413" s="104" t="s">
        <v>266</v>
      </c>
      <c r="THR413" s="104" t="s">
        <v>266</v>
      </c>
      <c r="THS413" s="104" t="s">
        <v>266</v>
      </c>
      <c r="THT413" s="104" t="s">
        <v>266</v>
      </c>
      <c r="THU413" s="104" t="s">
        <v>266</v>
      </c>
      <c r="THV413" s="104" t="s">
        <v>266</v>
      </c>
      <c r="THW413" s="104" t="s">
        <v>266</v>
      </c>
      <c r="THX413" s="104" t="s">
        <v>266</v>
      </c>
      <c r="THY413" s="104" t="s">
        <v>266</v>
      </c>
      <c r="THZ413" s="104" t="s">
        <v>266</v>
      </c>
      <c r="TIA413" s="104" t="s">
        <v>266</v>
      </c>
      <c r="TIB413" s="104" t="s">
        <v>266</v>
      </c>
      <c r="TIC413" s="104" t="s">
        <v>266</v>
      </c>
      <c r="TID413" s="104" t="s">
        <v>266</v>
      </c>
      <c r="TIE413" s="104" t="s">
        <v>266</v>
      </c>
      <c r="TIF413" s="104" t="s">
        <v>266</v>
      </c>
      <c r="TIG413" s="104" t="s">
        <v>266</v>
      </c>
      <c r="TIH413" s="104" t="s">
        <v>266</v>
      </c>
      <c r="TII413" s="104" t="s">
        <v>266</v>
      </c>
      <c r="TIJ413" s="104" t="s">
        <v>266</v>
      </c>
      <c r="TIK413" s="104" t="s">
        <v>266</v>
      </c>
      <c r="TIL413" s="104" t="s">
        <v>266</v>
      </c>
      <c r="TIM413" s="104" t="s">
        <v>266</v>
      </c>
      <c r="TIN413" s="104" t="s">
        <v>266</v>
      </c>
      <c r="TIO413" s="104" t="s">
        <v>266</v>
      </c>
      <c r="TIP413" s="104" t="s">
        <v>266</v>
      </c>
      <c r="TIQ413" s="104" t="s">
        <v>266</v>
      </c>
      <c r="TIR413" s="104" t="s">
        <v>266</v>
      </c>
      <c r="TIS413" s="104" t="s">
        <v>266</v>
      </c>
      <c r="TIT413" s="104" t="s">
        <v>266</v>
      </c>
      <c r="TIU413" s="104" t="s">
        <v>266</v>
      </c>
      <c r="TIV413" s="104" t="s">
        <v>266</v>
      </c>
      <c r="TIW413" s="104" t="s">
        <v>266</v>
      </c>
      <c r="TIX413" s="104" t="s">
        <v>266</v>
      </c>
      <c r="TIY413" s="104" t="s">
        <v>266</v>
      </c>
      <c r="TIZ413" s="104" t="s">
        <v>266</v>
      </c>
      <c r="TJA413" s="104" t="s">
        <v>266</v>
      </c>
      <c r="TJB413" s="104" t="s">
        <v>266</v>
      </c>
      <c r="TJC413" s="104" t="s">
        <v>266</v>
      </c>
      <c r="TJD413" s="104" t="s">
        <v>266</v>
      </c>
      <c r="TJE413" s="104" t="s">
        <v>266</v>
      </c>
      <c r="TJF413" s="104" t="s">
        <v>266</v>
      </c>
      <c r="TJG413" s="104" t="s">
        <v>266</v>
      </c>
      <c r="TJH413" s="104" t="s">
        <v>266</v>
      </c>
      <c r="TJI413" s="104" t="s">
        <v>266</v>
      </c>
      <c r="TJJ413" s="104" t="s">
        <v>266</v>
      </c>
      <c r="TJK413" s="104" t="s">
        <v>266</v>
      </c>
      <c r="TJL413" s="104" t="s">
        <v>266</v>
      </c>
      <c r="TJM413" s="104" t="s">
        <v>266</v>
      </c>
      <c r="TJN413" s="104" t="s">
        <v>266</v>
      </c>
      <c r="TJO413" s="104" t="s">
        <v>266</v>
      </c>
      <c r="TJP413" s="104" t="s">
        <v>266</v>
      </c>
      <c r="TJQ413" s="104" t="s">
        <v>266</v>
      </c>
      <c r="TJR413" s="104" t="s">
        <v>266</v>
      </c>
      <c r="TJS413" s="104" t="s">
        <v>266</v>
      </c>
      <c r="TJT413" s="104" t="s">
        <v>266</v>
      </c>
      <c r="TJU413" s="104" t="s">
        <v>266</v>
      </c>
      <c r="TJV413" s="104" t="s">
        <v>266</v>
      </c>
      <c r="TJW413" s="104" t="s">
        <v>266</v>
      </c>
      <c r="TJX413" s="104" t="s">
        <v>266</v>
      </c>
      <c r="TJY413" s="104" t="s">
        <v>266</v>
      </c>
      <c r="TJZ413" s="104" t="s">
        <v>266</v>
      </c>
      <c r="TKA413" s="104" t="s">
        <v>266</v>
      </c>
      <c r="TKB413" s="104" t="s">
        <v>266</v>
      </c>
      <c r="TKC413" s="104" t="s">
        <v>266</v>
      </c>
      <c r="TKD413" s="104" t="s">
        <v>266</v>
      </c>
      <c r="TKE413" s="104" t="s">
        <v>266</v>
      </c>
      <c r="TKF413" s="104" t="s">
        <v>266</v>
      </c>
      <c r="TKG413" s="104" t="s">
        <v>266</v>
      </c>
      <c r="TKH413" s="104" t="s">
        <v>266</v>
      </c>
      <c r="TKI413" s="104" t="s">
        <v>266</v>
      </c>
      <c r="TKJ413" s="104" t="s">
        <v>266</v>
      </c>
      <c r="TKK413" s="104" t="s">
        <v>266</v>
      </c>
      <c r="TKL413" s="104" t="s">
        <v>266</v>
      </c>
      <c r="TKM413" s="104" t="s">
        <v>266</v>
      </c>
      <c r="TKN413" s="104" t="s">
        <v>266</v>
      </c>
      <c r="TKO413" s="104" t="s">
        <v>266</v>
      </c>
      <c r="TKP413" s="104" t="s">
        <v>266</v>
      </c>
      <c r="TKQ413" s="104" t="s">
        <v>266</v>
      </c>
      <c r="TKR413" s="104" t="s">
        <v>266</v>
      </c>
      <c r="TKS413" s="104" t="s">
        <v>266</v>
      </c>
      <c r="TKT413" s="104" t="s">
        <v>266</v>
      </c>
      <c r="TKU413" s="104" t="s">
        <v>266</v>
      </c>
      <c r="TKV413" s="104" t="s">
        <v>266</v>
      </c>
      <c r="TKW413" s="104" t="s">
        <v>266</v>
      </c>
      <c r="TKX413" s="104" t="s">
        <v>266</v>
      </c>
      <c r="TKY413" s="104" t="s">
        <v>266</v>
      </c>
      <c r="TKZ413" s="104" t="s">
        <v>266</v>
      </c>
      <c r="TLA413" s="104" t="s">
        <v>266</v>
      </c>
      <c r="TLB413" s="104" t="s">
        <v>266</v>
      </c>
      <c r="TLC413" s="104" t="s">
        <v>266</v>
      </c>
      <c r="TLD413" s="104" t="s">
        <v>266</v>
      </c>
      <c r="TLE413" s="104" t="s">
        <v>266</v>
      </c>
      <c r="TLF413" s="104" t="s">
        <v>266</v>
      </c>
      <c r="TLG413" s="104" t="s">
        <v>266</v>
      </c>
      <c r="TLH413" s="104" t="s">
        <v>266</v>
      </c>
      <c r="TLI413" s="104" t="s">
        <v>266</v>
      </c>
      <c r="TLJ413" s="104" t="s">
        <v>266</v>
      </c>
      <c r="TLK413" s="104" t="s">
        <v>266</v>
      </c>
      <c r="TLL413" s="104" t="s">
        <v>266</v>
      </c>
      <c r="TLM413" s="104" t="s">
        <v>266</v>
      </c>
      <c r="TLN413" s="104" t="s">
        <v>266</v>
      </c>
      <c r="TLO413" s="104" t="s">
        <v>266</v>
      </c>
      <c r="TLP413" s="104" t="s">
        <v>266</v>
      </c>
      <c r="TLQ413" s="104" t="s">
        <v>266</v>
      </c>
      <c r="TLR413" s="104" t="s">
        <v>266</v>
      </c>
      <c r="TLS413" s="104" t="s">
        <v>266</v>
      </c>
      <c r="TLT413" s="104" t="s">
        <v>266</v>
      </c>
      <c r="TLU413" s="104" t="s">
        <v>266</v>
      </c>
      <c r="TLV413" s="104" t="s">
        <v>266</v>
      </c>
      <c r="TLW413" s="104" t="s">
        <v>266</v>
      </c>
      <c r="TLX413" s="104" t="s">
        <v>266</v>
      </c>
      <c r="TLY413" s="104" t="s">
        <v>266</v>
      </c>
      <c r="TLZ413" s="104" t="s">
        <v>266</v>
      </c>
      <c r="TMA413" s="104" t="s">
        <v>266</v>
      </c>
      <c r="TMB413" s="104" t="s">
        <v>266</v>
      </c>
      <c r="TMC413" s="104" t="s">
        <v>266</v>
      </c>
      <c r="TMD413" s="104" t="s">
        <v>266</v>
      </c>
      <c r="TME413" s="104" t="s">
        <v>266</v>
      </c>
      <c r="TMF413" s="104" t="s">
        <v>266</v>
      </c>
      <c r="TMG413" s="104" t="s">
        <v>266</v>
      </c>
      <c r="TMH413" s="104" t="s">
        <v>266</v>
      </c>
      <c r="TMI413" s="104" t="s">
        <v>266</v>
      </c>
      <c r="TMJ413" s="104" t="s">
        <v>266</v>
      </c>
      <c r="TMK413" s="104" t="s">
        <v>266</v>
      </c>
      <c r="TML413" s="104" t="s">
        <v>266</v>
      </c>
      <c r="TMM413" s="104" t="s">
        <v>266</v>
      </c>
      <c r="TMN413" s="104" t="s">
        <v>266</v>
      </c>
      <c r="TMO413" s="104" t="s">
        <v>266</v>
      </c>
      <c r="TMP413" s="104" t="s">
        <v>266</v>
      </c>
      <c r="TMQ413" s="104" t="s">
        <v>266</v>
      </c>
      <c r="TMR413" s="104" t="s">
        <v>266</v>
      </c>
      <c r="TMS413" s="104" t="s">
        <v>266</v>
      </c>
      <c r="TMT413" s="104" t="s">
        <v>266</v>
      </c>
      <c r="TMU413" s="104" t="s">
        <v>266</v>
      </c>
      <c r="TMV413" s="104" t="s">
        <v>266</v>
      </c>
      <c r="TMW413" s="104" t="s">
        <v>266</v>
      </c>
      <c r="TMX413" s="104" t="s">
        <v>266</v>
      </c>
      <c r="TMY413" s="104" t="s">
        <v>266</v>
      </c>
      <c r="TMZ413" s="104" t="s">
        <v>266</v>
      </c>
      <c r="TNA413" s="104" t="s">
        <v>266</v>
      </c>
      <c r="TNB413" s="104" t="s">
        <v>266</v>
      </c>
      <c r="TNC413" s="104" t="s">
        <v>266</v>
      </c>
      <c r="TND413" s="104" t="s">
        <v>266</v>
      </c>
      <c r="TNE413" s="104" t="s">
        <v>266</v>
      </c>
      <c r="TNF413" s="104" t="s">
        <v>266</v>
      </c>
      <c r="TNG413" s="104" t="s">
        <v>266</v>
      </c>
      <c r="TNH413" s="104" t="s">
        <v>266</v>
      </c>
      <c r="TNI413" s="104" t="s">
        <v>266</v>
      </c>
      <c r="TNJ413" s="104" t="s">
        <v>266</v>
      </c>
      <c r="TNK413" s="104" t="s">
        <v>266</v>
      </c>
      <c r="TNL413" s="104" t="s">
        <v>266</v>
      </c>
      <c r="TNM413" s="104" t="s">
        <v>266</v>
      </c>
      <c r="TNN413" s="104" t="s">
        <v>266</v>
      </c>
      <c r="TNO413" s="104" t="s">
        <v>266</v>
      </c>
      <c r="TNP413" s="104" t="s">
        <v>266</v>
      </c>
      <c r="TNQ413" s="104" t="s">
        <v>266</v>
      </c>
      <c r="TNR413" s="104" t="s">
        <v>266</v>
      </c>
      <c r="TNS413" s="104" t="s">
        <v>266</v>
      </c>
      <c r="TNT413" s="104" t="s">
        <v>266</v>
      </c>
      <c r="TNU413" s="104" t="s">
        <v>266</v>
      </c>
      <c r="TNV413" s="104" t="s">
        <v>266</v>
      </c>
      <c r="TNW413" s="104" t="s">
        <v>266</v>
      </c>
      <c r="TNX413" s="104" t="s">
        <v>266</v>
      </c>
      <c r="TNY413" s="104" t="s">
        <v>266</v>
      </c>
      <c r="TNZ413" s="104" t="s">
        <v>266</v>
      </c>
      <c r="TOA413" s="104" t="s">
        <v>266</v>
      </c>
      <c r="TOB413" s="104" t="s">
        <v>266</v>
      </c>
      <c r="TOC413" s="104" t="s">
        <v>266</v>
      </c>
      <c r="TOD413" s="104" t="s">
        <v>266</v>
      </c>
      <c r="TOE413" s="104" t="s">
        <v>266</v>
      </c>
      <c r="TOF413" s="104" t="s">
        <v>266</v>
      </c>
      <c r="TOG413" s="104" t="s">
        <v>266</v>
      </c>
      <c r="TOH413" s="104" t="s">
        <v>266</v>
      </c>
      <c r="TOI413" s="104" t="s">
        <v>266</v>
      </c>
      <c r="TOJ413" s="104" t="s">
        <v>266</v>
      </c>
      <c r="TOK413" s="104" t="s">
        <v>266</v>
      </c>
      <c r="TOL413" s="104" t="s">
        <v>266</v>
      </c>
      <c r="TOM413" s="104" t="s">
        <v>266</v>
      </c>
      <c r="TON413" s="104" t="s">
        <v>266</v>
      </c>
      <c r="TOO413" s="104" t="s">
        <v>266</v>
      </c>
      <c r="TOP413" s="104" t="s">
        <v>266</v>
      </c>
      <c r="TOQ413" s="104" t="s">
        <v>266</v>
      </c>
      <c r="TOR413" s="104" t="s">
        <v>266</v>
      </c>
      <c r="TOS413" s="104" t="s">
        <v>266</v>
      </c>
      <c r="TOT413" s="104" t="s">
        <v>266</v>
      </c>
      <c r="TOU413" s="104" t="s">
        <v>266</v>
      </c>
      <c r="TOV413" s="104" t="s">
        <v>266</v>
      </c>
      <c r="TOW413" s="104" t="s">
        <v>266</v>
      </c>
      <c r="TOX413" s="104" t="s">
        <v>266</v>
      </c>
      <c r="TOY413" s="104" t="s">
        <v>266</v>
      </c>
      <c r="TOZ413" s="104" t="s">
        <v>266</v>
      </c>
      <c r="TPA413" s="104" t="s">
        <v>266</v>
      </c>
      <c r="TPB413" s="104" t="s">
        <v>266</v>
      </c>
      <c r="TPC413" s="104" t="s">
        <v>266</v>
      </c>
      <c r="TPD413" s="104" t="s">
        <v>266</v>
      </c>
      <c r="TPE413" s="104" t="s">
        <v>266</v>
      </c>
      <c r="TPF413" s="104" t="s">
        <v>266</v>
      </c>
      <c r="TPG413" s="104" t="s">
        <v>266</v>
      </c>
      <c r="TPH413" s="104" t="s">
        <v>266</v>
      </c>
      <c r="TPI413" s="104" t="s">
        <v>266</v>
      </c>
      <c r="TPJ413" s="104" t="s">
        <v>266</v>
      </c>
      <c r="TPK413" s="104" t="s">
        <v>266</v>
      </c>
      <c r="TPL413" s="104" t="s">
        <v>266</v>
      </c>
      <c r="TPM413" s="104" t="s">
        <v>266</v>
      </c>
      <c r="TPN413" s="104" t="s">
        <v>266</v>
      </c>
      <c r="TPO413" s="104" t="s">
        <v>266</v>
      </c>
      <c r="TPP413" s="104" t="s">
        <v>266</v>
      </c>
      <c r="TPQ413" s="104" t="s">
        <v>266</v>
      </c>
      <c r="TPR413" s="104" t="s">
        <v>266</v>
      </c>
      <c r="TPS413" s="104" t="s">
        <v>266</v>
      </c>
      <c r="TPT413" s="104" t="s">
        <v>266</v>
      </c>
      <c r="TPU413" s="104" t="s">
        <v>266</v>
      </c>
      <c r="TPV413" s="104" t="s">
        <v>266</v>
      </c>
      <c r="TPW413" s="104" t="s">
        <v>266</v>
      </c>
      <c r="TPX413" s="104" t="s">
        <v>266</v>
      </c>
      <c r="TPY413" s="104" t="s">
        <v>266</v>
      </c>
      <c r="TPZ413" s="104" t="s">
        <v>266</v>
      </c>
      <c r="TQA413" s="104" t="s">
        <v>266</v>
      </c>
      <c r="TQB413" s="104" t="s">
        <v>266</v>
      </c>
      <c r="TQC413" s="104" t="s">
        <v>266</v>
      </c>
      <c r="TQD413" s="104" t="s">
        <v>266</v>
      </c>
      <c r="TQE413" s="104" t="s">
        <v>266</v>
      </c>
      <c r="TQF413" s="104" t="s">
        <v>266</v>
      </c>
      <c r="TQG413" s="104" t="s">
        <v>266</v>
      </c>
      <c r="TQH413" s="104" t="s">
        <v>266</v>
      </c>
      <c r="TQI413" s="104" t="s">
        <v>266</v>
      </c>
      <c r="TQJ413" s="104" t="s">
        <v>266</v>
      </c>
      <c r="TQK413" s="104" t="s">
        <v>266</v>
      </c>
      <c r="TQL413" s="104" t="s">
        <v>266</v>
      </c>
      <c r="TQM413" s="104" t="s">
        <v>266</v>
      </c>
      <c r="TQN413" s="104" t="s">
        <v>266</v>
      </c>
      <c r="TQO413" s="104" t="s">
        <v>266</v>
      </c>
      <c r="TQP413" s="104" t="s">
        <v>266</v>
      </c>
      <c r="TQQ413" s="104" t="s">
        <v>266</v>
      </c>
      <c r="TQR413" s="104" t="s">
        <v>266</v>
      </c>
      <c r="TQS413" s="104" t="s">
        <v>266</v>
      </c>
      <c r="TQT413" s="104" t="s">
        <v>266</v>
      </c>
      <c r="TQU413" s="104" t="s">
        <v>266</v>
      </c>
      <c r="TQV413" s="104" t="s">
        <v>266</v>
      </c>
      <c r="TQW413" s="104" t="s">
        <v>266</v>
      </c>
      <c r="TQX413" s="104" t="s">
        <v>266</v>
      </c>
      <c r="TQY413" s="104" t="s">
        <v>266</v>
      </c>
      <c r="TQZ413" s="104" t="s">
        <v>266</v>
      </c>
      <c r="TRA413" s="104" t="s">
        <v>266</v>
      </c>
      <c r="TRB413" s="104" t="s">
        <v>266</v>
      </c>
      <c r="TRC413" s="104" t="s">
        <v>266</v>
      </c>
      <c r="TRD413" s="104" t="s">
        <v>266</v>
      </c>
      <c r="TRE413" s="104" t="s">
        <v>266</v>
      </c>
      <c r="TRF413" s="104" t="s">
        <v>266</v>
      </c>
      <c r="TRG413" s="104" t="s">
        <v>266</v>
      </c>
      <c r="TRH413" s="104" t="s">
        <v>266</v>
      </c>
      <c r="TRI413" s="104" t="s">
        <v>266</v>
      </c>
      <c r="TRJ413" s="104" t="s">
        <v>266</v>
      </c>
      <c r="TRK413" s="104" t="s">
        <v>266</v>
      </c>
      <c r="TRL413" s="104" t="s">
        <v>266</v>
      </c>
      <c r="TRM413" s="104" t="s">
        <v>266</v>
      </c>
      <c r="TRN413" s="104" t="s">
        <v>266</v>
      </c>
      <c r="TRO413" s="104" t="s">
        <v>266</v>
      </c>
      <c r="TRP413" s="104" t="s">
        <v>266</v>
      </c>
      <c r="TRQ413" s="104" t="s">
        <v>266</v>
      </c>
      <c r="TRR413" s="104" t="s">
        <v>266</v>
      </c>
      <c r="TRS413" s="104" t="s">
        <v>266</v>
      </c>
      <c r="TRT413" s="104" t="s">
        <v>266</v>
      </c>
      <c r="TRU413" s="104" t="s">
        <v>266</v>
      </c>
      <c r="TRV413" s="104" t="s">
        <v>266</v>
      </c>
      <c r="TRW413" s="104" t="s">
        <v>266</v>
      </c>
      <c r="TRX413" s="104" t="s">
        <v>266</v>
      </c>
      <c r="TRY413" s="104" t="s">
        <v>266</v>
      </c>
      <c r="TRZ413" s="104" t="s">
        <v>266</v>
      </c>
      <c r="TSA413" s="104" t="s">
        <v>266</v>
      </c>
      <c r="TSB413" s="104" t="s">
        <v>266</v>
      </c>
      <c r="TSC413" s="104" t="s">
        <v>266</v>
      </c>
      <c r="TSD413" s="104" t="s">
        <v>266</v>
      </c>
      <c r="TSE413" s="104" t="s">
        <v>266</v>
      </c>
      <c r="TSF413" s="104" t="s">
        <v>266</v>
      </c>
      <c r="TSG413" s="104" t="s">
        <v>266</v>
      </c>
      <c r="TSH413" s="104" t="s">
        <v>266</v>
      </c>
      <c r="TSI413" s="104" t="s">
        <v>266</v>
      </c>
      <c r="TSJ413" s="104" t="s">
        <v>266</v>
      </c>
      <c r="TSK413" s="104" t="s">
        <v>266</v>
      </c>
      <c r="TSL413" s="104" t="s">
        <v>266</v>
      </c>
      <c r="TSM413" s="104" t="s">
        <v>266</v>
      </c>
      <c r="TSN413" s="104" t="s">
        <v>266</v>
      </c>
      <c r="TSO413" s="104" t="s">
        <v>266</v>
      </c>
      <c r="TSP413" s="104" t="s">
        <v>266</v>
      </c>
      <c r="TSQ413" s="104" t="s">
        <v>266</v>
      </c>
      <c r="TSR413" s="104" t="s">
        <v>266</v>
      </c>
      <c r="TSS413" s="104" t="s">
        <v>266</v>
      </c>
      <c r="TST413" s="104" t="s">
        <v>266</v>
      </c>
      <c r="TSU413" s="104" t="s">
        <v>266</v>
      </c>
      <c r="TSV413" s="104" t="s">
        <v>266</v>
      </c>
      <c r="TSW413" s="104" t="s">
        <v>266</v>
      </c>
      <c r="TSX413" s="104" t="s">
        <v>266</v>
      </c>
      <c r="TSY413" s="104" t="s">
        <v>266</v>
      </c>
      <c r="TSZ413" s="104" t="s">
        <v>266</v>
      </c>
      <c r="TTA413" s="104" t="s">
        <v>266</v>
      </c>
      <c r="TTB413" s="104" t="s">
        <v>266</v>
      </c>
      <c r="TTC413" s="104" t="s">
        <v>266</v>
      </c>
      <c r="TTD413" s="104" t="s">
        <v>266</v>
      </c>
      <c r="TTE413" s="104" t="s">
        <v>266</v>
      </c>
      <c r="TTF413" s="104" t="s">
        <v>266</v>
      </c>
      <c r="TTG413" s="104" t="s">
        <v>266</v>
      </c>
      <c r="TTH413" s="104" t="s">
        <v>266</v>
      </c>
      <c r="TTI413" s="104" t="s">
        <v>266</v>
      </c>
      <c r="TTJ413" s="104" t="s">
        <v>266</v>
      </c>
      <c r="TTK413" s="104" t="s">
        <v>266</v>
      </c>
      <c r="TTL413" s="104" t="s">
        <v>266</v>
      </c>
      <c r="TTM413" s="104" t="s">
        <v>266</v>
      </c>
      <c r="TTN413" s="104" t="s">
        <v>266</v>
      </c>
      <c r="TTO413" s="104" t="s">
        <v>266</v>
      </c>
      <c r="TTP413" s="104" t="s">
        <v>266</v>
      </c>
      <c r="TTQ413" s="104" t="s">
        <v>266</v>
      </c>
      <c r="TTR413" s="104" t="s">
        <v>266</v>
      </c>
      <c r="TTS413" s="104" t="s">
        <v>266</v>
      </c>
      <c r="TTT413" s="104" t="s">
        <v>266</v>
      </c>
      <c r="TTU413" s="104" t="s">
        <v>266</v>
      </c>
      <c r="TTV413" s="104" t="s">
        <v>266</v>
      </c>
      <c r="TTW413" s="104" t="s">
        <v>266</v>
      </c>
      <c r="TTX413" s="104" t="s">
        <v>266</v>
      </c>
      <c r="TTY413" s="104" t="s">
        <v>266</v>
      </c>
      <c r="TTZ413" s="104" t="s">
        <v>266</v>
      </c>
      <c r="TUA413" s="104" t="s">
        <v>266</v>
      </c>
      <c r="TUB413" s="104" t="s">
        <v>266</v>
      </c>
      <c r="TUC413" s="104" t="s">
        <v>266</v>
      </c>
      <c r="TUD413" s="104" t="s">
        <v>266</v>
      </c>
      <c r="TUE413" s="104" t="s">
        <v>266</v>
      </c>
      <c r="TUF413" s="104" t="s">
        <v>266</v>
      </c>
      <c r="TUG413" s="104" t="s">
        <v>266</v>
      </c>
      <c r="TUH413" s="104" t="s">
        <v>266</v>
      </c>
      <c r="TUI413" s="104" t="s">
        <v>266</v>
      </c>
      <c r="TUJ413" s="104" t="s">
        <v>266</v>
      </c>
      <c r="TUK413" s="104" t="s">
        <v>266</v>
      </c>
      <c r="TUL413" s="104" t="s">
        <v>266</v>
      </c>
      <c r="TUM413" s="104" t="s">
        <v>266</v>
      </c>
      <c r="TUN413" s="104" t="s">
        <v>266</v>
      </c>
      <c r="TUO413" s="104" t="s">
        <v>266</v>
      </c>
      <c r="TUP413" s="104" t="s">
        <v>266</v>
      </c>
      <c r="TUQ413" s="104" t="s">
        <v>266</v>
      </c>
      <c r="TUR413" s="104" t="s">
        <v>266</v>
      </c>
      <c r="TUS413" s="104" t="s">
        <v>266</v>
      </c>
      <c r="TUT413" s="104" t="s">
        <v>266</v>
      </c>
      <c r="TUU413" s="104" t="s">
        <v>266</v>
      </c>
      <c r="TUV413" s="104" t="s">
        <v>266</v>
      </c>
      <c r="TUW413" s="104" t="s">
        <v>266</v>
      </c>
      <c r="TUX413" s="104" t="s">
        <v>266</v>
      </c>
      <c r="TUY413" s="104" t="s">
        <v>266</v>
      </c>
      <c r="TUZ413" s="104" t="s">
        <v>266</v>
      </c>
      <c r="TVA413" s="104" t="s">
        <v>266</v>
      </c>
      <c r="TVB413" s="104" t="s">
        <v>266</v>
      </c>
      <c r="TVC413" s="104" t="s">
        <v>266</v>
      </c>
      <c r="TVD413" s="104" t="s">
        <v>266</v>
      </c>
      <c r="TVE413" s="104" t="s">
        <v>266</v>
      </c>
      <c r="TVF413" s="104" t="s">
        <v>266</v>
      </c>
      <c r="TVG413" s="104" t="s">
        <v>266</v>
      </c>
      <c r="TVH413" s="104" t="s">
        <v>266</v>
      </c>
      <c r="TVI413" s="104" t="s">
        <v>266</v>
      </c>
      <c r="TVJ413" s="104" t="s">
        <v>266</v>
      </c>
      <c r="TVK413" s="104" t="s">
        <v>266</v>
      </c>
      <c r="TVL413" s="104" t="s">
        <v>266</v>
      </c>
      <c r="TVM413" s="104" t="s">
        <v>266</v>
      </c>
      <c r="TVN413" s="104" t="s">
        <v>266</v>
      </c>
      <c r="TVO413" s="104" t="s">
        <v>266</v>
      </c>
      <c r="TVP413" s="104" t="s">
        <v>266</v>
      </c>
      <c r="TVQ413" s="104" t="s">
        <v>266</v>
      </c>
      <c r="TVR413" s="104" t="s">
        <v>266</v>
      </c>
      <c r="TVS413" s="104" t="s">
        <v>266</v>
      </c>
      <c r="TVT413" s="104" t="s">
        <v>266</v>
      </c>
      <c r="TVU413" s="104" t="s">
        <v>266</v>
      </c>
      <c r="TVV413" s="104" t="s">
        <v>266</v>
      </c>
      <c r="TVW413" s="104" t="s">
        <v>266</v>
      </c>
      <c r="TVX413" s="104" t="s">
        <v>266</v>
      </c>
      <c r="TVY413" s="104" t="s">
        <v>266</v>
      </c>
      <c r="TVZ413" s="104" t="s">
        <v>266</v>
      </c>
      <c r="TWA413" s="104" t="s">
        <v>266</v>
      </c>
      <c r="TWB413" s="104" t="s">
        <v>266</v>
      </c>
      <c r="TWC413" s="104" t="s">
        <v>266</v>
      </c>
      <c r="TWD413" s="104" t="s">
        <v>266</v>
      </c>
      <c r="TWE413" s="104" t="s">
        <v>266</v>
      </c>
      <c r="TWF413" s="104" t="s">
        <v>266</v>
      </c>
      <c r="TWG413" s="104" t="s">
        <v>266</v>
      </c>
      <c r="TWH413" s="104" t="s">
        <v>266</v>
      </c>
      <c r="TWI413" s="104" t="s">
        <v>266</v>
      </c>
      <c r="TWJ413" s="104" t="s">
        <v>266</v>
      </c>
      <c r="TWK413" s="104" t="s">
        <v>266</v>
      </c>
      <c r="TWL413" s="104" t="s">
        <v>266</v>
      </c>
      <c r="TWM413" s="104" t="s">
        <v>266</v>
      </c>
      <c r="TWN413" s="104" t="s">
        <v>266</v>
      </c>
      <c r="TWO413" s="104" t="s">
        <v>266</v>
      </c>
      <c r="TWP413" s="104" t="s">
        <v>266</v>
      </c>
      <c r="TWQ413" s="104" t="s">
        <v>266</v>
      </c>
      <c r="TWR413" s="104" t="s">
        <v>266</v>
      </c>
      <c r="TWS413" s="104" t="s">
        <v>266</v>
      </c>
      <c r="TWT413" s="104" t="s">
        <v>266</v>
      </c>
      <c r="TWU413" s="104" t="s">
        <v>266</v>
      </c>
      <c r="TWV413" s="104" t="s">
        <v>266</v>
      </c>
      <c r="TWW413" s="104" t="s">
        <v>266</v>
      </c>
      <c r="TWX413" s="104" t="s">
        <v>266</v>
      </c>
      <c r="TWY413" s="104" t="s">
        <v>266</v>
      </c>
      <c r="TWZ413" s="104" t="s">
        <v>266</v>
      </c>
      <c r="TXA413" s="104" t="s">
        <v>266</v>
      </c>
      <c r="TXB413" s="104" t="s">
        <v>266</v>
      </c>
      <c r="TXC413" s="104" t="s">
        <v>266</v>
      </c>
      <c r="TXD413" s="104" t="s">
        <v>266</v>
      </c>
      <c r="TXE413" s="104" t="s">
        <v>266</v>
      </c>
      <c r="TXF413" s="104" t="s">
        <v>266</v>
      </c>
      <c r="TXG413" s="104" t="s">
        <v>266</v>
      </c>
      <c r="TXH413" s="104" t="s">
        <v>266</v>
      </c>
      <c r="TXI413" s="104" t="s">
        <v>266</v>
      </c>
      <c r="TXJ413" s="104" t="s">
        <v>266</v>
      </c>
      <c r="TXK413" s="104" t="s">
        <v>266</v>
      </c>
      <c r="TXL413" s="104" t="s">
        <v>266</v>
      </c>
      <c r="TXM413" s="104" t="s">
        <v>266</v>
      </c>
      <c r="TXN413" s="104" t="s">
        <v>266</v>
      </c>
      <c r="TXO413" s="104" t="s">
        <v>266</v>
      </c>
      <c r="TXP413" s="104" t="s">
        <v>266</v>
      </c>
      <c r="TXQ413" s="104" t="s">
        <v>266</v>
      </c>
      <c r="TXR413" s="104" t="s">
        <v>266</v>
      </c>
      <c r="TXS413" s="104" t="s">
        <v>266</v>
      </c>
      <c r="TXT413" s="104" t="s">
        <v>266</v>
      </c>
      <c r="TXU413" s="104" t="s">
        <v>266</v>
      </c>
      <c r="TXV413" s="104" t="s">
        <v>266</v>
      </c>
      <c r="TXW413" s="104" t="s">
        <v>266</v>
      </c>
      <c r="TXX413" s="104" t="s">
        <v>266</v>
      </c>
      <c r="TXY413" s="104" t="s">
        <v>266</v>
      </c>
      <c r="TXZ413" s="104" t="s">
        <v>266</v>
      </c>
      <c r="TYA413" s="104" t="s">
        <v>266</v>
      </c>
      <c r="TYB413" s="104" t="s">
        <v>266</v>
      </c>
      <c r="TYC413" s="104" t="s">
        <v>266</v>
      </c>
      <c r="TYD413" s="104" t="s">
        <v>266</v>
      </c>
      <c r="TYE413" s="104" t="s">
        <v>266</v>
      </c>
      <c r="TYF413" s="104" t="s">
        <v>266</v>
      </c>
      <c r="TYG413" s="104" t="s">
        <v>266</v>
      </c>
      <c r="TYH413" s="104" t="s">
        <v>266</v>
      </c>
      <c r="TYI413" s="104" t="s">
        <v>266</v>
      </c>
      <c r="TYJ413" s="104" t="s">
        <v>266</v>
      </c>
      <c r="TYK413" s="104" t="s">
        <v>266</v>
      </c>
      <c r="TYL413" s="104" t="s">
        <v>266</v>
      </c>
      <c r="TYM413" s="104" t="s">
        <v>266</v>
      </c>
      <c r="TYN413" s="104" t="s">
        <v>266</v>
      </c>
      <c r="TYO413" s="104" t="s">
        <v>266</v>
      </c>
      <c r="TYP413" s="104" t="s">
        <v>266</v>
      </c>
      <c r="TYQ413" s="104" t="s">
        <v>266</v>
      </c>
      <c r="TYR413" s="104" t="s">
        <v>266</v>
      </c>
      <c r="TYS413" s="104" t="s">
        <v>266</v>
      </c>
      <c r="TYT413" s="104" t="s">
        <v>266</v>
      </c>
      <c r="TYU413" s="104" t="s">
        <v>266</v>
      </c>
      <c r="TYV413" s="104" t="s">
        <v>266</v>
      </c>
      <c r="TYW413" s="104" t="s">
        <v>266</v>
      </c>
      <c r="TYX413" s="104" t="s">
        <v>266</v>
      </c>
      <c r="TYY413" s="104" t="s">
        <v>266</v>
      </c>
      <c r="TYZ413" s="104" t="s">
        <v>266</v>
      </c>
      <c r="TZA413" s="104" t="s">
        <v>266</v>
      </c>
      <c r="TZB413" s="104" t="s">
        <v>266</v>
      </c>
      <c r="TZC413" s="104" t="s">
        <v>266</v>
      </c>
      <c r="TZD413" s="104" t="s">
        <v>266</v>
      </c>
      <c r="TZE413" s="104" t="s">
        <v>266</v>
      </c>
      <c r="TZF413" s="104" t="s">
        <v>266</v>
      </c>
      <c r="TZG413" s="104" t="s">
        <v>266</v>
      </c>
      <c r="TZH413" s="104" t="s">
        <v>266</v>
      </c>
      <c r="TZI413" s="104" t="s">
        <v>266</v>
      </c>
      <c r="TZJ413" s="104" t="s">
        <v>266</v>
      </c>
      <c r="TZK413" s="104" t="s">
        <v>266</v>
      </c>
      <c r="TZL413" s="104" t="s">
        <v>266</v>
      </c>
      <c r="TZM413" s="104" t="s">
        <v>266</v>
      </c>
      <c r="TZN413" s="104" t="s">
        <v>266</v>
      </c>
      <c r="TZO413" s="104" t="s">
        <v>266</v>
      </c>
      <c r="TZP413" s="104" t="s">
        <v>266</v>
      </c>
      <c r="TZQ413" s="104" t="s">
        <v>266</v>
      </c>
      <c r="TZR413" s="104" t="s">
        <v>266</v>
      </c>
      <c r="TZS413" s="104" t="s">
        <v>266</v>
      </c>
      <c r="TZT413" s="104" t="s">
        <v>266</v>
      </c>
      <c r="TZU413" s="104" t="s">
        <v>266</v>
      </c>
      <c r="TZV413" s="104" t="s">
        <v>266</v>
      </c>
      <c r="TZW413" s="104" t="s">
        <v>266</v>
      </c>
      <c r="TZX413" s="104" t="s">
        <v>266</v>
      </c>
      <c r="TZY413" s="104" t="s">
        <v>266</v>
      </c>
      <c r="TZZ413" s="104" t="s">
        <v>266</v>
      </c>
      <c r="UAA413" s="104" t="s">
        <v>266</v>
      </c>
      <c r="UAB413" s="104" t="s">
        <v>266</v>
      </c>
      <c r="UAC413" s="104" t="s">
        <v>266</v>
      </c>
      <c r="UAD413" s="104" t="s">
        <v>266</v>
      </c>
      <c r="UAE413" s="104" t="s">
        <v>266</v>
      </c>
      <c r="UAF413" s="104" t="s">
        <v>266</v>
      </c>
      <c r="UAG413" s="104" t="s">
        <v>266</v>
      </c>
      <c r="UAH413" s="104" t="s">
        <v>266</v>
      </c>
      <c r="UAI413" s="104" t="s">
        <v>266</v>
      </c>
      <c r="UAJ413" s="104" t="s">
        <v>266</v>
      </c>
      <c r="UAK413" s="104" t="s">
        <v>266</v>
      </c>
      <c r="UAL413" s="104" t="s">
        <v>266</v>
      </c>
      <c r="UAM413" s="104" t="s">
        <v>266</v>
      </c>
      <c r="UAN413" s="104" t="s">
        <v>266</v>
      </c>
      <c r="UAO413" s="104" t="s">
        <v>266</v>
      </c>
      <c r="UAP413" s="104" t="s">
        <v>266</v>
      </c>
      <c r="UAQ413" s="104" t="s">
        <v>266</v>
      </c>
      <c r="UAR413" s="104" t="s">
        <v>266</v>
      </c>
      <c r="UAS413" s="104" t="s">
        <v>266</v>
      </c>
      <c r="UAT413" s="104" t="s">
        <v>266</v>
      </c>
      <c r="UAU413" s="104" t="s">
        <v>266</v>
      </c>
      <c r="UAV413" s="104" t="s">
        <v>266</v>
      </c>
      <c r="UAW413" s="104" t="s">
        <v>266</v>
      </c>
      <c r="UAX413" s="104" t="s">
        <v>266</v>
      </c>
      <c r="UAY413" s="104" t="s">
        <v>266</v>
      </c>
      <c r="UAZ413" s="104" t="s">
        <v>266</v>
      </c>
      <c r="UBA413" s="104" t="s">
        <v>266</v>
      </c>
      <c r="UBB413" s="104" t="s">
        <v>266</v>
      </c>
      <c r="UBC413" s="104" t="s">
        <v>266</v>
      </c>
      <c r="UBD413" s="104" t="s">
        <v>266</v>
      </c>
      <c r="UBE413" s="104" t="s">
        <v>266</v>
      </c>
      <c r="UBF413" s="104" t="s">
        <v>266</v>
      </c>
      <c r="UBG413" s="104" t="s">
        <v>266</v>
      </c>
      <c r="UBH413" s="104" t="s">
        <v>266</v>
      </c>
      <c r="UBI413" s="104" t="s">
        <v>266</v>
      </c>
      <c r="UBJ413" s="104" t="s">
        <v>266</v>
      </c>
      <c r="UBK413" s="104" t="s">
        <v>266</v>
      </c>
      <c r="UBL413" s="104" t="s">
        <v>266</v>
      </c>
      <c r="UBM413" s="104" t="s">
        <v>266</v>
      </c>
      <c r="UBN413" s="104" t="s">
        <v>266</v>
      </c>
      <c r="UBO413" s="104" t="s">
        <v>266</v>
      </c>
      <c r="UBP413" s="104" t="s">
        <v>266</v>
      </c>
      <c r="UBQ413" s="104" t="s">
        <v>266</v>
      </c>
      <c r="UBR413" s="104" t="s">
        <v>266</v>
      </c>
      <c r="UBS413" s="104" t="s">
        <v>266</v>
      </c>
      <c r="UBT413" s="104" t="s">
        <v>266</v>
      </c>
      <c r="UBU413" s="104" t="s">
        <v>266</v>
      </c>
      <c r="UBV413" s="104" t="s">
        <v>266</v>
      </c>
      <c r="UBW413" s="104" t="s">
        <v>266</v>
      </c>
      <c r="UBX413" s="104" t="s">
        <v>266</v>
      </c>
      <c r="UBY413" s="104" t="s">
        <v>266</v>
      </c>
      <c r="UBZ413" s="104" t="s">
        <v>266</v>
      </c>
      <c r="UCA413" s="104" t="s">
        <v>266</v>
      </c>
      <c r="UCB413" s="104" t="s">
        <v>266</v>
      </c>
      <c r="UCC413" s="104" t="s">
        <v>266</v>
      </c>
      <c r="UCD413" s="104" t="s">
        <v>266</v>
      </c>
      <c r="UCE413" s="104" t="s">
        <v>266</v>
      </c>
      <c r="UCF413" s="104" t="s">
        <v>266</v>
      </c>
      <c r="UCG413" s="104" t="s">
        <v>266</v>
      </c>
      <c r="UCH413" s="104" t="s">
        <v>266</v>
      </c>
      <c r="UCI413" s="104" t="s">
        <v>266</v>
      </c>
      <c r="UCJ413" s="104" t="s">
        <v>266</v>
      </c>
      <c r="UCK413" s="104" t="s">
        <v>266</v>
      </c>
      <c r="UCL413" s="104" t="s">
        <v>266</v>
      </c>
      <c r="UCM413" s="104" t="s">
        <v>266</v>
      </c>
      <c r="UCN413" s="104" t="s">
        <v>266</v>
      </c>
      <c r="UCO413" s="104" t="s">
        <v>266</v>
      </c>
      <c r="UCP413" s="104" t="s">
        <v>266</v>
      </c>
      <c r="UCQ413" s="104" t="s">
        <v>266</v>
      </c>
      <c r="UCR413" s="104" t="s">
        <v>266</v>
      </c>
      <c r="UCS413" s="104" t="s">
        <v>266</v>
      </c>
      <c r="UCT413" s="104" t="s">
        <v>266</v>
      </c>
      <c r="UCU413" s="104" t="s">
        <v>266</v>
      </c>
      <c r="UCV413" s="104" t="s">
        <v>266</v>
      </c>
      <c r="UCW413" s="104" t="s">
        <v>266</v>
      </c>
      <c r="UCX413" s="104" t="s">
        <v>266</v>
      </c>
      <c r="UCY413" s="104" t="s">
        <v>266</v>
      </c>
      <c r="UCZ413" s="104" t="s">
        <v>266</v>
      </c>
      <c r="UDA413" s="104" t="s">
        <v>266</v>
      </c>
      <c r="UDB413" s="104" t="s">
        <v>266</v>
      </c>
      <c r="UDC413" s="104" t="s">
        <v>266</v>
      </c>
      <c r="UDD413" s="104" t="s">
        <v>266</v>
      </c>
      <c r="UDE413" s="104" t="s">
        <v>266</v>
      </c>
      <c r="UDF413" s="104" t="s">
        <v>266</v>
      </c>
      <c r="UDG413" s="104" t="s">
        <v>266</v>
      </c>
      <c r="UDH413" s="104" t="s">
        <v>266</v>
      </c>
      <c r="UDI413" s="104" t="s">
        <v>266</v>
      </c>
      <c r="UDJ413" s="104" t="s">
        <v>266</v>
      </c>
      <c r="UDK413" s="104" t="s">
        <v>266</v>
      </c>
      <c r="UDL413" s="104" t="s">
        <v>266</v>
      </c>
      <c r="UDM413" s="104" t="s">
        <v>266</v>
      </c>
      <c r="UDN413" s="104" t="s">
        <v>266</v>
      </c>
      <c r="UDO413" s="104" t="s">
        <v>266</v>
      </c>
      <c r="UDP413" s="104" t="s">
        <v>266</v>
      </c>
      <c r="UDQ413" s="104" t="s">
        <v>266</v>
      </c>
      <c r="UDR413" s="104" t="s">
        <v>266</v>
      </c>
      <c r="UDS413" s="104" t="s">
        <v>266</v>
      </c>
      <c r="UDT413" s="104" t="s">
        <v>266</v>
      </c>
      <c r="UDU413" s="104" t="s">
        <v>266</v>
      </c>
      <c r="UDV413" s="104" t="s">
        <v>266</v>
      </c>
      <c r="UDW413" s="104" t="s">
        <v>266</v>
      </c>
      <c r="UDX413" s="104" t="s">
        <v>266</v>
      </c>
      <c r="UDY413" s="104" t="s">
        <v>266</v>
      </c>
      <c r="UDZ413" s="104" t="s">
        <v>266</v>
      </c>
      <c r="UEA413" s="104" t="s">
        <v>266</v>
      </c>
      <c r="UEB413" s="104" t="s">
        <v>266</v>
      </c>
      <c r="UEC413" s="104" t="s">
        <v>266</v>
      </c>
      <c r="UED413" s="104" t="s">
        <v>266</v>
      </c>
      <c r="UEE413" s="104" t="s">
        <v>266</v>
      </c>
      <c r="UEF413" s="104" t="s">
        <v>266</v>
      </c>
      <c r="UEG413" s="104" t="s">
        <v>266</v>
      </c>
      <c r="UEH413" s="104" t="s">
        <v>266</v>
      </c>
      <c r="UEI413" s="104" t="s">
        <v>266</v>
      </c>
      <c r="UEJ413" s="104" t="s">
        <v>266</v>
      </c>
      <c r="UEK413" s="104" t="s">
        <v>266</v>
      </c>
      <c r="UEL413" s="104" t="s">
        <v>266</v>
      </c>
      <c r="UEM413" s="104" t="s">
        <v>266</v>
      </c>
      <c r="UEN413" s="104" t="s">
        <v>266</v>
      </c>
      <c r="UEO413" s="104" t="s">
        <v>266</v>
      </c>
      <c r="UEP413" s="104" t="s">
        <v>266</v>
      </c>
      <c r="UEQ413" s="104" t="s">
        <v>266</v>
      </c>
      <c r="UER413" s="104" t="s">
        <v>266</v>
      </c>
      <c r="UES413" s="104" t="s">
        <v>266</v>
      </c>
      <c r="UET413" s="104" t="s">
        <v>266</v>
      </c>
      <c r="UEU413" s="104" t="s">
        <v>266</v>
      </c>
      <c r="UEV413" s="104" t="s">
        <v>266</v>
      </c>
      <c r="UEW413" s="104" t="s">
        <v>266</v>
      </c>
      <c r="UEX413" s="104" t="s">
        <v>266</v>
      </c>
      <c r="UEY413" s="104" t="s">
        <v>266</v>
      </c>
      <c r="UEZ413" s="104" t="s">
        <v>266</v>
      </c>
      <c r="UFA413" s="104" t="s">
        <v>266</v>
      </c>
      <c r="UFB413" s="104" t="s">
        <v>266</v>
      </c>
      <c r="UFC413" s="104" t="s">
        <v>266</v>
      </c>
      <c r="UFD413" s="104" t="s">
        <v>266</v>
      </c>
      <c r="UFE413" s="104" t="s">
        <v>266</v>
      </c>
      <c r="UFF413" s="104" t="s">
        <v>266</v>
      </c>
      <c r="UFG413" s="104" t="s">
        <v>266</v>
      </c>
      <c r="UFH413" s="104" t="s">
        <v>266</v>
      </c>
      <c r="UFI413" s="104" t="s">
        <v>266</v>
      </c>
      <c r="UFJ413" s="104" t="s">
        <v>266</v>
      </c>
      <c r="UFK413" s="104" t="s">
        <v>266</v>
      </c>
      <c r="UFL413" s="104" t="s">
        <v>266</v>
      </c>
      <c r="UFM413" s="104" t="s">
        <v>266</v>
      </c>
      <c r="UFN413" s="104" t="s">
        <v>266</v>
      </c>
      <c r="UFO413" s="104" t="s">
        <v>266</v>
      </c>
      <c r="UFP413" s="104" t="s">
        <v>266</v>
      </c>
      <c r="UFQ413" s="104" t="s">
        <v>266</v>
      </c>
      <c r="UFR413" s="104" t="s">
        <v>266</v>
      </c>
      <c r="UFS413" s="104" t="s">
        <v>266</v>
      </c>
      <c r="UFT413" s="104" t="s">
        <v>266</v>
      </c>
      <c r="UFU413" s="104" t="s">
        <v>266</v>
      </c>
      <c r="UFV413" s="104" t="s">
        <v>266</v>
      </c>
      <c r="UFW413" s="104" t="s">
        <v>266</v>
      </c>
      <c r="UFX413" s="104" t="s">
        <v>266</v>
      </c>
      <c r="UFY413" s="104" t="s">
        <v>266</v>
      </c>
      <c r="UFZ413" s="104" t="s">
        <v>266</v>
      </c>
      <c r="UGA413" s="104" t="s">
        <v>266</v>
      </c>
      <c r="UGB413" s="104" t="s">
        <v>266</v>
      </c>
      <c r="UGC413" s="104" t="s">
        <v>266</v>
      </c>
      <c r="UGD413" s="104" t="s">
        <v>266</v>
      </c>
      <c r="UGE413" s="104" t="s">
        <v>266</v>
      </c>
      <c r="UGF413" s="104" t="s">
        <v>266</v>
      </c>
      <c r="UGG413" s="104" t="s">
        <v>266</v>
      </c>
      <c r="UGH413" s="104" t="s">
        <v>266</v>
      </c>
      <c r="UGI413" s="104" t="s">
        <v>266</v>
      </c>
      <c r="UGJ413" s="104" t="s">
        <v>266</v>
      </c>
      <c r="UGK413" s="104" t="s">
        <v>266</v>
      </c>
      <c r="UGL413" s="104" t="s">
        <v>266</v>
      </c>
      <c r="UGM413" s="104" t="s">
        <v>266</v>
      </c>
      <c r="UGN413" s="104" t="s">
        <v>266</v>
      </c>
      <c r="UGO413" s="104" t="s">
        <v>266</v>
      </c>
      <c r="UGP413" s="104" t="s">
        <v>266</v>
      </c>
      <c r="UGQ413" s="104" t="s">
        <v>266</v>
      </c>
      <c r="UGR413" s="104" t="s">
        <v>266</v>
      </c>
      <c r="UGS413" s="104" t="s">
        <v>266</v>
      </c>
      <c r="UGT413" s="104" t="s">
        <v>266</v>
      </c>
      <c r="UGU413" s="104" t="s">
        <v>266</v>
      </c>
      <c r="UGV413" s="104" t="s">
        <v>266</v>
      </c>
      <c r="UGW413" s="104" t="s">
        <v>266</v>
      </c>
      <c r="UGX413" s="104" t="s">
        <v>266</v>
      </c>
      <c r="UGY413" s="104" t="s">
        <v>266</v>
      </c>
      <c r="UGZ413" s="104" t="s">
        <v>266</v>
      </c>
      <c r="UHA413" s="104" t="s">
        <v>266</v>
      </c>
      <c r="UHB413" s="104" t="s">
        <v>266</v>
      </c>
      <c r="UHC413" s="104" t="s">
        <v>266</v>
      </c>
      <c r="UHD413" s="104" t="s">
        <v>266</v>
      </c>
      <c r="UHE413" s="104" t="s">
        <v>266</v>
      </c>
      <c r="UHF413" s="104" t="s">
        <v>266</v>
      </c>
      <c r="UHG413" s="104" t="s">
        <v>266</v>
      </c>
      <c r="UHH413" s="104" t="s">
        <v>266</v>
      </c>
      <c r="UHI413" s="104" t="s">
        <v>266</v>
      </c>
      <c r="UHJ413" s="104" t="s">
        <v>266</v>
      </c>
      <c r="UHK413" s="104" t="s">
        <v>266</v>
      </c>
      <c r="UHL413" s="104" t="s">
        <v>266</v>
      </c>
      <c r="UHM413" s="104" t="s">
        <v>266</v>
      </c>
      <c r="UHN413" s="104" t="s">
        <v>266</v>
      </c>
      <c r="UHO413" s="104" t="s">
        <v>266</v>
      </c>
      <c r="UHP413" s="104" t="s">
        <v>266</v>
      </c>
      <c r="UHQ413" s="104" t="s">
        <v>266</v>
      </c>
      <c r="UHR413" s="104" t="s">
        <v>266</v>
      </c>
      <c r="UHS413" s="104" t="s">
        <v>266</v>
      </c>
      <c r="UHT413" s="104" t="s">
        <v>266</v>
      </c>
      <c r="UHU413" s="104" t="s">
        <v>266</v>
      </c>
      <c r="UHV413" s="104" t="s">
        <v>266</v>
      </c>
      <c r="UHW413" s="104" t="s">
        <v>266</v>
      </c>
      <c r="UHX413" s="104" t="s">
        <v>266</v>
      </c>
      <c r="UHY413" s="104" t="s">
        <v>266</v>
      </c>
      <c r="UHZ413" s="104" t="s">
        <v>266</v>
      </c>
      <c r="UIA413" s="104" t="s">
        <v>266</v>
      </c>
      <c r="UIB413" s="104" t="s">
        <v>266</v>
      </c>
      <c r="UIC413" s="104" t="s">
        <v>266</v>
      </c>
      <c r="UID413" s="104" t="s">
        <v>266</v>
      </c>
      <c r="UIE413" s="104" t="s">
        <v>266</v>
      </c>
      <c r="UIF413" s="104" t="s">
        <v>266</v>
      </c>
      <c r="UIG413" s="104" t="s">
        <v>266</v>
      </c>
      <c r="UIH413" s="104" t="s">
        <v>266</v>
      </c>
      <c r="UII413" s="104" t="s">
        <v>266</v>
      </c>
      <c r="UIJ413" s="104" t="s">
        <v>266</v>
      </c>
      <c r="UIK413" s="104" t="s">
        <v>266</v>
      </c>
      <c r="UIL413" s="104" t="s">
        <v>266</v>
      </c>
      <c r="UIM413" s="104" t="s">
        <v>266</v>
      </c>
      <c r="UIN413" s="104" t="s">
        <v>266</v>
      </c>
      <c r="UIO413" s="104" t="s">
        <v>266</v>
      </c>
      <c r="UIP413" s="104" t="s">
        <v>266</v>
      </c>
      <c r="UIQ413" s="104" t="s">
        <v>266</v>
      </c>
      <c r="UIR413" s="104" t="s">
        <v>266</v>
      </c>
      <c r="UIS413" s="104" t="s">
        <v>266</v>
      </c>
      <c r="UIT413" s="104" t="s">
        <v>266</v>
      </c>
      <c r="UIU413" s="104" t="s">
        <v>266</v>
      </c>
      <c r="UIV413" s="104" t="s">
        <v>266</v>
      </c>
      <c r="UIW413" s="104" t="s">
        <v>266</v>
      </c>
      <c r="UIX413" s="104" t="s">
        <v>266</v>
      </c>
      <c r="UIY413" s="104" t="s">
        <v>266</v>
      </c>
      <c r="UIZ413" s="104" t="s">
        <v>266</v>
      </c>
      <c r="UJA413" s="104" t="s">
        <v>266</v>
      </c>
      <c r="UJB413" s="104" t="s">
        <v>266</v>
      </c>
      <c r="UJC413" s="104" t="s">
        <v>266</v>
      </c>
      <c r="UJD413" s="104" t="s">
        <v>266</v>
      </c>
      <c r="UJE413" s="104" t="s">
        <v>266</v>
      </c>
      <c r="UJF413" s="104" t="s">
        <v>266</v>
      </c>
      <c r="UJG413" s="104" t="s">
        <v>266</v>
      </c>
      <c r="UJH413" s="104" t="s">
        <v>266</v>
      </c>
      <c r="UJI413" s="104" t="s">
        <v>266</v>
      </c>
      <c r="UJJ413" s="104" t="s">
        <v>266</v>
      </c>
      <c r="UJK413" s="104" t="s">
        <v>266</v>
      </c>
      <c r="UJL413" s="104" t="s">
        <v>266</v>
      </c>
      <c r="UJM413" s="104" t="s">
        <v>266</v>
      </c>
      <c r="UJN413" s="104" t="s">
        <v>266</v>
      </c>
      <c r="UJO413" s="104" t="s">
        <v>266</v>
      </c>
      <c r="UJP413" s="104" t="s">
        <v>266</v>
      </c>
      <c r="UJQ413" s="104" t="s">
        <v>266</v>
      </c>
      <c r="UJR413" s="104" t="s">
        <v>266</v>
      </c>
      <c r="UJS413" s="104" t="s">
        <v>266</v>
      </c>
      <c r="UJT413" s="104" t="s">
        <v>266</v>
      </c>
      <c r="UJU413" s="104" t="s">
        <v>266</v>
      </c>
      <c r="UJV413" s="104" t="s">
        <v>266</v>
      </c>
      <c r="UJW413" s="104" t="s">
        <v>266</v>
      </c>
      <c r="UJX413" s="104" t="s">
        <v>266</v>
      </c>
      <c r="UJY413" s="104" t="s">
        <v>266</v>
      </c>
      <c r="UJZ413" s="104" t="s">
        <v>266</v>
      </c>
      <c r="UKA413" s="104" t="s">
        <v>266</v>
      </c>
      <c r="UKB413" s="104" t="s">
        <v>266</v>
      </c>
      <c r="UKC413" s="104" t="s">
        <v>266</v>
      </c>
      <c r="UKD413" s="104" t="s">
        <v>266</v>
      </c>
      <c r="UKE413" s="104" t="s">
        <v>266</v>
      </c>
      <c r="UKF413" s="104" t="s">
        <v>266</v>
      </c>
      <c r="UKG413" s="104" t="s">
        <v>266</v>
      </c>
      <c r="UKH413" s="104" t="s">
        <v>266</v>
      </c>
      <c r="UKI413" s="104" t="s">
        <v>266</v>
      </c>
      <c r="UKJ413" s="104" t="s">
        <v>266</v>
      </c>
      <c r="UKK413" s="104" t="s">
        <v>266</v>
      </c>
      <c r="UKL413" s="104" t="s">
        <v>266</v>
      </c>
      <c r="UKM413" s="104" t="s">
        <v>266</v>
      </c>
      <c r="UKN413" s="104" t="s">
        <v>266</v>
      </c>
      <c r="UKO413" s="104" t="s">
        <v>266</v>
      </c>
      <c r="UKP413" s="104" t="s">
        <v>266</v>
      </c>
      <c r="UKQ413" s="104" t="s">
        <v>266</v>
      </c>
      <c r="UKR413" s="104" t="s">
        <v>266</v>
      </c>
      <c r="UKS413" s="104" t="s">
        <v>266</v>
      </c>
      <c r="UKT413" s="104" t="s">
        <v>266</v>
      </c>
      <c r="UKU413" s="104" t="s">
        <v>266</v>
      </c>
      <c r="UKV413" s="104" t="s">
        <v>266</v>
      </c>
      <c r="UKW413" s="104" t="s">
        <v>266</v>
      </c>
      <c r="UKX413" s="104" t="s">
        <v>266</v>
      </c>
      <c r="UKY413" s="104" t="s">
        <v>266</v>
      </c>
      <c r="UKZ413" s="104" t="s">
        <v>266</v>
      </c>
      <c r="ULA413" s="104" t="s">
        <v>266</v>
      </c>
      <c r="ULB413" s="104" t="s">
        <v>266</v>
      </c>
      <c r="ULC413" s="104" t="s">
        <v>266</v>
      </c>
      <c r="ULD413" s="104" t="s">
        <v>266</v>
      </c>
      <c r="ULE413" s="104" t="s">
        <v>266</v>
      </c>
      <c r="ULF413" s="104" t="s">
        <v>266</v>
      </c>
      <c r="ULG413" s="104" t="s">
        <v>266</v>
      </c>
      <c r="ULH413" s="104" t="s">
        <v>266</v>
      </c>
      <c r="ULI413" s="104" t="s">
        <v>266</v>
      </c>
      <c r="ULJ413" s="104" t="s">
        <v>266</v>
      </c>
      <c r="ULK413" s="104" t="s">
        <v>266</v>
      </c>
      <c r="ULL413" s="104" t="s">
        <v>266</v>
      </c>
      <c r="ULM413" s="104" t="s">
        <v>266</v>
      </c>
      <c r="ULN413" s="104" t="s">
        <v>266</v>
      </c>
      <c r="ULO413" s="104" t="s">
        <v>266</v>
      </c>
      <c r="ULP413" s="104" t="s">
        <v>266</v>
      </c>
      <c r="ULQ413" s="104" t="s">
        <v>266</v>
      </c>
      <c r="ULR413" s="104" t="s">
        <v>266</v>
      </c>
      <c r="ULS413" s="104" t="s">
        <v>266</v>
      </c>
      <c r="ULT413" s="104" t="s">
        <v>266</v>
      </c>
      <c r="ULU413" s="104" t="s">
        <v>266</v>
      </c>
      <c r="ULV413" s="104" t="s">
        <v>266</v>
      </c>
      <c r="ULW413" s="104" t="s">
        <v>266</v>
      </c>
      <c r="ULX413" s="104" t="s">
        <v>266</v>
      </c>
      <c r="ULY413" s="104" t="s">
        <v>266</v>
      </c>
      <c r="ULZ413" s="104" t="s">
        <v>266</v>
      </c>
      <c r="UMA413" s="104" t="s">
        <v>266</v>
      </c>
      <c r="UMB413" s="104" t="s">
        <v>266</v>
      </c>
      <c r="UMC413" s="104" t="s">
        <v>266</v>
      </c>
      <c r="UMD413" s="104" t="s">
        <v>266</v>
      </c>
      <c r="UME413" s="104" t="s">
        <v>266</v>
      </c>
      <c r="UMF413" s="104" t="s">
        <v>266</v>
      </c>
      <c r="UMG413" s="104" t="s">
        <v>266</v>
      </c>
      <c r="UMH413" s="104" t="s">
        <v>266</v>
      </c>
      <c r="UMI413" s="104" t="s">
        <v>266</v>
      </c>
      <c r="UMJ413" s="104" t="s">
        <v>266</v>
      </c>
      <c r="UMK413" s="104" t="s">
        <v>266</v>
      </c>
      <c r="UML413" s="104" t="s">
        <v>266</v>
      </c>
      <c r="UMM413" s="104" t="s">
        <v>266</v>
      </c>
      <c r="UMN413" s="104" t="s">
        <v>266</v>
      </c>
      <c r="UMO413" s="104" t="s">
        <v>266</v>
      </c>
      <c r="UMP413" s="104" t="s">
        <v>266</v>
      </c>
      <c r="UMQ413" s="104" t="s">
        <v>266</v>
      </c>
      <c r="UMR413" s="104" t="s">
        <v>266</v>
      </c>
      <c r="UMS413" s="104" t="s">
        <v>266</v>
      </c>
      <c r="UMT413" s="104" t="s">
        <v>266</v>
      </c>
      <c r="UMU413" s="104" t="s">
        <v>266</v>
      </c>
      <c r="UMV413" s="104" t="s">
        <v>266</v>
      </c>
      <c r="UMW413" s="104" t="s">
        <v>266</v>
      </c>
      <c r="UMX413" s="104" t="s">
        <v>266</v>
      </c>
      <c r="UMY413" s="104" t="s">
        <v>266</v>
      </c>
      <c r="UMZ413" s="104" t="s">
        <v>266</v>
      </c>
      <c r="UNA413" s="104" t="s">
        <v>266</v>
      </c>
      <c r="UNB413" s="104" t="s">
        <v>266</v>
      </c>
      <c r="UNC413" s="104" t="s">
        <v>266</v>
      </c>
      <c r="UND413" s="104" t="s">
        <v>266</v>
      </c>
      <c r="UNE413" s="104" t="s">
        <v>266</v>
      </c>
      <c r="UNF413" s="104" t="s">
        <v>266</v>
      </c>
      <c r="UNG413" s="104" t="s">
        <v>266</v>
      </c>
      <c r="UNH413" s="104" t="s">
        <v>266</v>
      </c>
      <c r="UNI413" s="104" t="s">
        <v>266</v>
      </c>
      <c r="UNJ413" s="104" t="s">
        <v>266</v>
      </c>
      <c r="UNK413" s="104" t="s">
        <v>266</v>
      </c>
      <c r="UNL413" s="104" t="s">
        <v>266</v>
      </c>
      <c r="UNM413" s="104" t="s">
        <v>266</v>
      </c>
      <c r="UNN413" s="104" t="s">
        <v>266</v>
      </c>
      <c r="UNO413" s="104" t="s">
        <v>266</v>
      </c>
      <c r="UNP413" s="104" t="s">
        <v>266</v>
      </c>
      <c r="UNQ413" s="104" t="s">
        <v>266</v>
      </c>
      <c r="UNR413" s="104" t="s">
        <v>266</v>
      </c>
      <c r="UNS413" s="104" t="s">
        <v>266</v>
      </c>
      <c r="UNT413" s="104" t="s">
        <v>266</v>
      </c>
      <c r="UNU413" s="104" t="s">
        <v>266</v>
      </c>
      <c r="UNV413" s="104" t="s">
        <v>266</v>
      </c>
      <c r="UNW413" s="104" t="s">
        <v>266</v>
      </c>
      <c r="UNX413" s="104" t="s">
        <v>266</v>
      </c>
      <c r="UNY413" s="104" t="s">
        <v>266</v>
      </c>
      <c r="UNZ413" s="104" t="s">
        <v>266</v>
      </c>
      <c r="UOA413" s="104" t="s">
        <v>266</v>
      </c>
      <c r="UOB413" s="104" t="s">
        <v>266</v>
      </c>
      <c r="UOC413" s="104" t="s">
        <v>266</v>
      </c>
      <c r="UOD413" s="104" t="s">
        <v>266</v>
      </c>
      <c r="UOE413" s="104" t="s">
        <v>266</v>
      </c>
      <c r="UOF413" s="104" t="s">
        <v>266</v>
      </c>
      <c r="UOG413" s="104" t="s">
        <v>266</v>
      </c>
      <c r="UOH413" s="104" t="s">
        <v>266</v>
      </c>
      <c r="UOI413" s="104" t="s">
        <v>266</v>
      </c>
      <c r="UOJ413" s="104" t="s">
        <v>266</v>
      </c>
      <c r="UOK413" s="104" t="s">
        <v>266</v>
      </c>
      <c r="UOL413" s="104" t="s">
        <v>266</v>
      </c>
      <c r="UOM413" s="104" t="s">
        <v>266</v>
      </c>
      <c r="UON413" s="104" t="s">
        <v>266</v>
      </c>
      <c r="UOO413" s="104" t="s">
        <v>266</v>
      </c>
      <c r="UOP413" s="104" t="s">
        <v>266</v>
      </c>
      <c r="UOQ413" s="104" t="s">
        <v>266</v>
      </c>
      <c r="UOR413" s="104" t="s">
        <v>266</v>
      </c>
      <c r="UOS413" s="104" t="s">
        <v>266</v>
      </c>
      <c r="UOT413" s="104" t="s">
        <v>266</v>
      </c>
      <c r="UOU413" s="104" t="s">
        <v>266</v>
      </c>
      <c r="UOV413" s="104" t="s">
        <v>266</v>
      </c>
      <c r="UOW413" s="104" t="s">
        <v>266</v>
      </c>
      <c r="UOX413" s="104" t="s">
        <v>266</v>
      </c>
      <c r="UOY413" s="104" t="s">
        <v>266</v>
      </c>
      <c r="UOZ413" s="104" t="s">
        <v>266</v>
      </c>
      <c r="UPA413" s="104" t="s">
        <v>266</v>
      </c>
      <c r="UPB413" s="104" t="s">
        <v>266</v>
      </c>
      <c r="UPC413" s="104" t="s">
        <v>266</v>
      </c>
      <c r="UPD413" s="104" t="s">
        <v>266</v>
      </c>
      <c r="UPE413" s="104" t="s">
        <v>266</v>
      </c>
      <c r="UPF413" s="104" t="s">
        <v>266</v>
      </c>
      <c r="UPG413" s="104" t="s">
        <v>266</v>
      </c>
      <c r="UPH413" s="104" t="s">
        <v>266</v>
      </c>
      <c r="UPI413" s="104" t="s">
        <v>266</v>
      </c>
      <c r="UPJ413" s="104" t="s">
        <v>266</v>
      </c>
      <c r="UPK413" s="104" t="s">
        <v>266</v>
      </c>
      <c r="UPL413" s="104" t="s">
        <v>266</v>
      </c>
      <c r="UPM413" s="104" t="s">
        <v>266</v>
      </c>
      <c r="UPN413" s="104" t="s">
        <v>266</v>
      </c>
      <c r="UPO413" s="104" t="s">
        <v>266</v>
      </c>
      <c r="UPP413" s="104" t="s">
        <v>266</v>
      </c>
      <c r="UPQ413" s="104" t="s">
        <v>266</v>
      </c>
      <c r="UPR413" s="104" t="s">
        <v>266</v>
      </c>
      <c r="UPS413" s="104" t="s">
        <v>266</v>
      </c>
      <c r="UPT413" s="104" t="s">
        <v>266</v>
      </c>
      <c r="UPU413" s="104" t="s">
        <v>266</v>
      </c>
      <c r="UPV413" s="104" t="s">
        <v>266</v>
      </c>
      <c r="UPW413" s="104" t="s">
        <v>266</v>
      </c>
      <c r="UPX413" s="104" t="s">
        <v>266</v>
      </c>
      <c r="UPY413" s="104" t="s">
        <v>266</v>
      </c>
      <c r="UPZ413" s="104" t="s">
        <v>266</v>
      </c>
      <c r="UQA413" s="104" t="s">
        <v>266</v>
      </c>
      <c r="UQB413" s="104" t="s">
        <v>266</v>
      </c>
      <c r="UQC413" s="104" t="s">
        <v>266</v>
      </c>
      <c r="UQD413" s="104" t="s">
        <v>266</v>
      </c>
      <c r="UQE413" s="104" t="s">
        <v>266</v>
      </c>
      <c r="UQF413" s="104" t="s">
        <v>266</v>
      </c>
      <c r="UQG413" s="104" t="s">
        <v>266</v>
      </c>
      <c r="UQH413" s="104" t="s">
        <v>266</v>
      </c>
      <c r="UQI413" s="104" t="s">
        <v>266</v>
      </c>
      <c r="UQJ413" s="104" t="s">
        <v>266</v>
      </c>
      <c r="UQK413" s="104" t="s">
        <v>266</v>
      </c>
      <c r="UQL413" s="104" t="s">
        <v>266</v>
      </c>
      <c r="UQM413" s="104" t="s">
        <v>266</v>
      </c>
      <c r="UQN413" s="104" t="s">
        <v>266</v>
      </c>
      <c r="UQO413" s="104" t="s">
        <v>266</v>
      </c>
      <c r="UQP413" s="104" t="s">
        <v>266</v>
      </c>
      <c r="UQQ413" s="104" t="s">
        <v>266</v>
      </c>
      <c r="UQR413" s="104" t="s">
        <v>266</v>
      </c>
      <c r="UQS413" s="104" t="s">
        <v>266</v>
      </c>
      <c r="UQT413" s="104" t="s">
        <v>266</v>
      </c>
      <c r="UQU413" s="104" t="s">
        <v>266</v>
      </c>
      <c r="UQV413" s="104" t="s">
        <v>266</v>
      </c>
      <c r="UQW413" s="104" t="s">
        <v>266</v>
      </c>
      <c r="UQX413" s="104" t="s">
        <v>266</v>
      </c>
      <c r="UQY413" s="104" t="s">
        <v>266</v>
      </c>
      <c r="UQZ413" s="104" t="s">
        <v>266</v>
      </c>
      <c r="URA413" s="104" t="s">
        <v>266</v>
      </c>
      <c r="URB413" s="104" t="s">
        <v>266</v>
      </c>
      <c r="URC413" s="104" t="s">
        <v>266</v>
      </c>
      <c r="URD413" s="104" t="s">
        <v>266</v>
      </c>
      <c r="URE413" s="104" t="s">
        <v>266</v>
      </c>
      <c r="URF413" s="104" t="s">
        <v>266</v>
      </c>
      <c r="URG413" s="104" t="s">
        <v>266</v>
      </c>
      <c r="URH413" s="104" t="s">
        <v>266</v>
      </c>
      <c r="URI413" s="104" t="s">
        <v>266</v>
      </c>
      <c r="URJ413" s="104" t="s">
        <v>266</v>
      </c>
      <c r="URK413" s="104" t="s">
        <v>266</v>
      </c>
      <c r="URL413" s="104" t="s">
        <v>266</v>
      </c>
      <c r="URM413" s="104" t="s">
        <v>266</v>
      </c>
      <c r="URN413" s="104" t="s">
        <v>266</v>
      </c>
      <c r="URO413" s="104" t="s">
        <v>266</v>
      </c>
      <c r="URP413" s="104" t="s">
        <v>266</v>
      </c>
      <c r="URQ413" s="104" t="s">
        <v>266</v>
      </c>
      <c r="URR413" s="104" t="s">
        <v>266</v>
      </c>
      <c r="URS413" s="104" t="s">
        <v>266</v>
      </c>
      <c r="URT413" s="104" t="s">
        <v>266</v>
      </c>
      <c r="URU413" s="104" t="s">
        <v>266</v>
      </c>
      <c r="URV413" s="104" t="s">
        <v>266</v>
      </c>
      <c r="URW413" s="104" t="s">
        <v>266</v>
      </c>
      <c r="URX413" s="104" t="s">
        <v>266</v>
      </c>
      <c r="URY413" s="104" t="s">
        <v>266</v>
      </c>
      <c r="URZ413" s="104" t="s">
        <v>266</v>
      </c>
      <c r="USA413" s="104" t="s">
        <v>266</v>
      </c>
      <c r="USB413" s="104" t="s">
        <v>266</v>
      </c>
      <c r="USC413" s="104" t="s">
        <v>266</v>
      </c>
      <c r="USD413" s="104" t="s">
        <v>266</v>
      </c>
      <c r="USE413" s="104" t="s">
        <v>266</v>
      </c>
      <c r="USF413" s="104" t="s">
        <v>266</v>
      </c>
      <c r="USG413" s="104" t="s">
        <v>266</v>
      </c>
      <c r="USH413" s="104" t="s">
        <v>266</v>
      </c>
      <c r="USI413" s="104" t="s">
        <v>266</v>
      </c>
      <c r="USJ413" s="104" t="s">
        <v>266</v>
      </c>
      <c r="USK413" s="104" t="s">
        <v>266</v>
      </c>
      <c r="USL413" s="104" t="s">
        <v>266</v>
      </c>
      <c r="USM413" s="104" t="s">
        <v>266</v>
      </c>
      <c r="USN413" s="104" t="s">
        <v>266</v>
      </c>
      <c r="USO413" s="104" t="s">
        <v>266</v>
      </c>
      <c r="USP413" s="104" t="s">
        <v>266</v>
      </c>
      <c r="USQ413" s="104" t="s">
        <v>266</v>
      </c>
      <c r="USR413" s="104" t="s">
        <v>266</v>
      </c>
      <c r="USS413" s="104" t="s">
        <v>266</v>
      </c>
      <c r="UST413" s="104" t="s">
        <v>266</v>
      </c>
      <c r="USU413" s="104" t="s">
        <v>266</v>
      </c>
      <c r="USV413" s="104" t="s">
        <v>266</v>
      </c>
      <c r="USW413" s="104" t="s">
        <v>266</v>
      </c>
      <c r="USX413" s="104" t="s">
        <v>266</v>
      </c>
      <c r="USY413" s="104" t="s">
        <v>266</v>
      </c>
      <c r="USZ413" s="104" t="s">
        <v>266</v>
      </c>
      <c r="UTA413" s="104" t="s">
        <v>266</v>
      </c>
      <c r="UTB413" s="104" t="s">
        <v>266</v>
      </c>
      <c r="UTC413" s="104" t="s">
        <v>266</v>
      </c>
      <c r="UTD413" s="104" t="s">
        <v>266</v>
      </c>
      <c r="UTE413" s="104" t="s">
        <v>266</v>
      </c>
      <c r="UTF413" s="104" t="s">
        <v>266</v>
      </c>
      <c r="UTG413" s="104" t="s">
        <v>266</v>
      </c>
      <c r="UTH413" s="104" t="s">
        <v>266</v>
      </c>
      <c r="UTI413" s="104" t="s">
        <v>266</v>
      </c>
      <c r="UTJ413" s="104" t="s">
        <v>266</v>
      </c>
      <c r="UTK413" s="104" t="s">
        <v>266</v>
      </c>
      <c r="UTL413" s="104" t="s">
        <v>266</v>
      </c>
      <c r="UTM413" s="104" t="s">
        <v>266</v>
      </c>
      <c r="UTN413" s="104" t="s">
        <v>266</v>
      </c>
      <c r="UTO413" s="104" t="s">
        <v>266</v>
      </c>
      <c r="UTP413" s="104" t="s">
        <v>266</v>
      </c>
      <c r="UTQ413" s="104" t="s">
        <v>266</v>
      </c>
      <c r="UTR413" s="104" t="s">
        <v>266</v>
      </c>
      <c r="UTS413" s="104" t="s">
        <v>266</v>
      </c>
      <c r="UTT413" s="104" t="s">
        <v>266</v>
      </c>
      <c r="UTU413" s="104" t="s">
        <v>266</v>
      </c>
      <c r="UTV413" s="104" t="s">
        <v>266</v>
      </c>
      <c r="UTW413" s="104" t="s">
        <v>266</v>
      </c>
      <c r="UTX413" s="104" t="s">
        <v>266</v>
      </c>
      <c r="UTY413" s="104" t="s">
        <v>266</v>
      </c>
      <c r="UTZ413" s="104" t="s">
        <v>266</v>
      </c>
      <c r="UUA413" s="104" t="s">
        <v>266</v>
      </c>
      <c r="UUB413" s="104" t="s">
        <v>266</v>
      </c>
      <c r="UUC413" s="104" t="s">
        <v>266</v>
      </c>
      <c r="UUD413" s="104" t="s">
        <v>266</v>
      </c>
      <c r="UUE413" s="104" t="s">
        <v>266</v>
      </c>
      <c r="UUF413" s="104" t="s">
        <v>266</v>
      </c>
      <c r="UUG413" s="104" t="s">
        <v>266</v>
      </c>
      <c r="UUH413" s="104" t="s">
        <v>266</v>
      </c>
      <c r="UUI413" s="104" t="s">
        <v>266</v>
      </c>
      <c r="UUJ413" s="104" t="s">
        <v>266</v>
      </c>
      <c r="UUK413" s="104" t="s">
        <v>266</v>
      </c>
      <c r="UUL413" s="104" t="s">
        <v>266</v>
      </c>
      <c r="UUM413" s="104" t="s">
        <v>266</v>
      </c>
      <c r="UUN413" s="104" t="s">
        <v>266</v>
      </c>
      <c r="UUO413" s="104" t="s">
        <v>266</v>
      </c>
      <c r="UUP413" s="104" t="s">
        <v>266</v>
      </c>
      <c r="UUQ413" s="104" t="s">
        <v>266</v>
      </c>
      <c r="UUR413" s="104" t="s">
        <v>266</v>
      </c>
      <c r="UUS413" s="104" t="s">
        <v>266</v>
      </c>
      <c r="UUT413" s="104" t="s">
        <v>266</v>
      </c>
      <c r="UUU413" s="104" t="s">
        <v>266</v>
      </c>
      <c r="UUV413" s="104" t="s">
        <v>266</v>
      </c>
      <c r="UUW413" s="104" t="s">
        <v>266</v>
      </c>
      <c r="UUX413" s="104" t="s">
        <v>266</v>
      </c>
      <c r="UUY413" s="104" t="s">
        <v>266</v>
      </c>
      <c r="UUZ413" s="104" t="s">
        <v>266</v>
      </c>
      <c r="UVA413" s="104" t="s">
        <v>266</v>
      </c>
      <c r="UVB413" s="104" t="s">
        <v>266</v>
      </c>
      <c r="UVC413" s="104" t="s">
        <v>266</v>
      </c>
      <c r="UVD413" s="104" t="s">
        <v>266</v>
      </c>
      <c r="UVE413" s="104" t="s">
        <v>266</v>
      </c>
      <c r="UVF413" s="104" t="s">
        <v>266</v>
      </c>
      <c r="UVG413" s="104" t="s">
        <v>266</v>
      </c>
      <c r="UVH413" s="104" t="s">
        <v>266</v>
      </c>
      <c r="UVI413" s="104" t="s">
        <v>266</v>
      </c>
      <c r="UVJ413" s="104" t="s">
        <v>266</v>
      </c>
      <c r="UVK413" s="104" t="s">
        <v>266</v>
      </c>
      <c r="UVL413" s="104" t="s">
        <v>266</v>
      </c>
      <c r="UVM413" s="104" t="s">
        <v>266</v>
      </c>
      <c r="UVN413" s="104" t="s">
        <v>266</v>
      </c>
      <c r="UVO413" s="104" t="s">
        <v>266</v>
      </c>
      <c r="UVP413" s="104" t="s">
        <v>266</v>
      </c>
      <c r="UVQ413" s="104" t="s">
        <v>266</v>
      </c>
      <c r="UVR413" s="104" t="s">
        <v>266</v>
      </c>
      <c r="UVS413" s="104" t="s">
        <v>266</v>
      </c>
      <c r="UVT413" s="104" t="s">
        <v>266</v>
      </c>
      <c r="UVU413" s="104" t="s">
        <v>266</v>
      </c>
      <c r="UVV413" s="104" t="s">
        <v>266</v>
      </c>
      <c r="UVW413" s="104" t="s">
        <v>266</v>
      </c>
      <c r="UVX413" s="104" t="s">
        <v>266</v>
      </c>
      <c r="UVY413" s="104" t="s">
        <v>266</v>
      </c>
      <c r="UVZ413" s="104" t="s">
        <v>266</v>
      </c>
      <c r="UWA413" s="104" t="s">
        <v>266</v>
      </c>
      <c r="UWB413" s="104" t="s">
        <v>266</v>
      </c>
      <c r="UWC413" s="104" t="s">
        <v>266</v>
      </c>
      <c r="UWD413" s="104" t="s">
        <v>266</v>
      </c>
      <c r="UWE413" s="104" t="s">
        <v>266</v>
      </c>
      <c r="UWF413" s="104" t="s">
        <v>266</v>
      </c>
      <c r="UWG413" s="104" t="s">
        <v>266</v>
      </c>
      <c r="UWH413" s="104" t="s">
        <v>266</v>
      </c>
      <c r="UWI413" s="104" t="s">
        <v>266</v>
      </c>
      <c r="UWJ413" s="104" t="s">
        <v>266</v>
      </c>
      <c r="UWK413" s="104" t="s">
        <v>266</v>
      </c>
      <c r="UWL413" s="104" t="s">
        <v>266</v>
      </c>
      <c r="UWM413" s="104" t="s">
        <v>266</v>
      </c>
      <c r="UWN413" s="104" t="s">
        <v>266</v>
      </c>
      <c r="UWO413" s="104" t="s">
        <v>266</v>
      </c>
      <c r="UWP413" s="104" t="s">
        <v>266</v>
      </c>
      <c r="UWQ413" s="104" t="s">
        <v>266</v>
      </c>
      <c r="UWR413" s="104" t="s">
        <v>266</v>
      </c>
      <c r="UWS413" s="104" t="s">
        <v>266</v>
      </c>
      <c r="UWT413" s="104" t="s">
        <v>266</v>
      </c>
      <c r="UWU413" s="104" t="s">
        <v>266</v>
      </c>
      <c r="UWV413" s="104" t="s">
        <v>266</v>
      </c>
      <c r="UWW413" s="104" t="s">
        <v>266</v>
      </c>
      <c r="UWX413" s="104" t="s">
        <v>266</v>
      </c>
      <c r="UWY413" s="104" t="s">
        <v>266</v>
      </c>
      <c r="UWZ413" s="104" t="s">
        <v>266</v>
      </c>
      <c r="UXA413" s="104" t="s">
        <v>266</v>
      </c>
      <c r="UXB413" s="104" t="s">
        <v>266</v>
      </c>
      <c r="UXC413" s="104" t="s">
        <v>266</v>
      </c>
      <c r="UXD413" s="104" t="s">
        <v>266</v>
      </c>
      <c r="UXE413" s="104" t="s">
        <v>266</v>
      </c>
      <c r="UXF413" s="104" t="s">
        <v>266</v>
      </c>
      <c r="UXG413" s="104" t="s">
        <v>266</v>
      </c>
      <c r="UXH413" s="104" t="s">
        <v>266</v>
      </c>
      <c r="UXI413" s="104" t="s">
        <v>266</v>
      </c>
      <c r="UXJ413" s="104" t="s">
        <v>266</v>
      </c>
      <c r="UXK413" s="104" t="s">
        <v>266</v>
      </c>
      <c r="UXL413" s="104" t="s">
        <v>266</v>
      </c>
      <c r="UXM413" s="104" t="s">
        <v>266</v>
      </c>
      <c r="UXN413" s="104" t="s">
        <v>266</v>
      </c>
      <c r="UXO413" s="104" t="s">
        <v>266</v>
      </c>
      <c r="UXP413" s="104" t="s">
        <v>266</v>
      </c>
      <c r="UXQ413" s="104" t="s">
        <v>266</v>
      </c>
      <c r="UXR413" s="104" t="s">
        <v>266</v>
      </c>
      <c r="UXS413" s="104" t="s">
        <v>266</v>
      </c>
      <c r="UXT413" s="104" t="s">
        <v>266</v>
      </c>
      <c r="UXU413" s="104" t="s">
        <v>266</v>
      </c>
      <c r="UXV413" s="104" t="s">
        <v>266</v>
      </c>
      <c r="UXW413" s="104" t="s">
        <v>266</v>
      </c>
      <c r="UXX413" s="104" t="s">
        <v>266</v>
      </c>
      <c r="UXY413" s="104" t="s">
        <v>266</v>
      </c>
      <c r="UXZ413" s="104" t="s">
        <v>266</v>
      </c>
      <c r="UYA413" s="104" t="s">
        <v>266</v>
      </c>
      <c r="UYB413" s="104" t="s">
        <v>266</v>
      </c>
      <c r="UYC413" s="104" t="s">
        <v>266</v>
      </c>
      <c r="UYD413" s="104" t="s">
        <v>266</v>
      </c>
      <c r="UYE413" s="104" t="s">
        <v>266</v>
      </c>
      <c r="UYF413" s="104" t="s">
        <v>266</v>
      </c>
      <c r="UYG413" s="104" t="s">
        <v>266</v>
      </c>
      <c r="UYH413" s="104" t="s">
        <v>266</v>
      </c>
      <c r="UYI413" s="104" t="s">
        <v>266</v>
      </c>
      <c r="UYJ413" s="104" t="s">
        <v>266</v>
      </c>
      <c r="UYK413" s="104" t="s">
        <v>266</v>
      </c>
      <c r="UYL413" s="104" t="s">
        <v>266</v>
      </c>
      <c r="UYM413" s="104" t="s">
        <v>266</v>
      </c>
      <c r="UYN413" s="104" t="s">
        <v>266</v>
      </c>
      <c r="UYO413" s="104" t="s">
        <v>266</v>
      </c>
      <c r="UYP413" s="104" t="s">
        <v>266</v>
      </c>
      <c r="UYQ413" s="104" t="s">
        <v>266</v>
      </c>
      <c r="UYR413" s="104" t="s">
        <v>266</v>
      </c>
      <c r="UYS413" s="104" t="s">
        <v>266</v>
      </c>
      <c r="UYT413" s="104" t="s">
        <v>266</v>
      </c>
      <c r="UYU413" s="104" t="s">
        <v>266</v>
      </c>
      <c r="UYV413" s="104" t="s">
        <v>266</v>
      </c>
      <c r="UYW413" s="104" t="s">
        <v>266</v>
      </c>
      <c r="UYX413" s="104" t="s">
        <v>266</v>
      </c>
      <c r="UYY413" s="104" t="s">
        <v>266</v>
      </c>
      <c r="UYZ413" s="104" t="s">
        <v>266</v>
      </c>
      <c r="UZA413" s="104" t="s">
        <v>266</v>
      </c>
      <c r="UZB413" s="104" t="s">
        <v>266</v>
      </c>
      <c r="UZC413" s="104" t="s">
        <v>266</v>
      </c>
      <c r="UZD413" s="104" t="s">
        <v>266</v>
      </c>
      <c r="UZE413" s="104" t="s">
        <v>266</v>
      </c>
      <c r="UZF413" s="104" t="s">
        <v>266</v>
      </c>
      <c r="UZG413" s="104" t="s">
        <v>266</v>
      </c>
      <c r="UZH413" s="104" t="s">
        <v>266</v>
      </c>
      <c r="UZI413" s="104" t="s">
        <v>266</v>
      </c>
      <c r="UZJ413" s="104" t="s">
        <v>266</v>
      </c>
      <c r="UZK413" s="104" t="s">
        <v>266</v>
      </c>
      <c r="UZL413" s="104" t="s">
        <v>266</v>
      </c>
      <c r="UZM413" s="104" t="s">
        <v>266</v>
      </c>
      <c r="UZN413" s="104" t="s">
        <v>266</v>
      </c>
      <c r="UZO413" s="104" t="s">
        <v>266</v>
      </c>
      <c r="UZP413" s="104" t="s">
        <v>266</v>
      </c>
      <c r="UZQ413" s="104" t="s">
        <v>266</v>
      </c>
      <c r="UZR413" s="104" t="s">
        <v>266</v>
      </c>
      <c r="UZS413" s="104" t="s">
        <v>266</v>
      </c>
      <c r="UZT413" s="104" t="s">
        <v>266</v>
      </c>
      <c r="UZU413" s="104" t="s">
        <v>266</v>
      </c>
      <c r="UZV413" s="104" t="s">
        <v>266</v>
      </c>
      <c r="UZW413" s="104" t="s">
        <v>266</v>
      </c>
      <c r="UZX413" s="104" t="s">
        <v>266</v>
      </c>
      <c r="UZY413" s="104" t="s">
        <v>266</v>
      </c>
      <c r="UZZ413" s="104" t="s">
        <v>266</v>
      </c>
      <c r="VAA413" s="104" t="s">
        <v>266</v>
      </c>
      <c r="VAB413" s="104" t="s">
        <v>266</v>
      </c>
      <c r="VAC413" s="104" t="s">
        <v>266</v>
      </c>
      <c r="VAD413" s="104" t="s">
        <v>266</v>
      </c>
      <c r="VAE413" s="104" t="s">
        <v>266</v>
      </c>
      <c r="VAF413" s="104" t="s">
        <v>266</v>
      </c>
      <c r="VAG413" s="104" t="s">
        <v>266</v>
      </c>
      <c r="VAH413" s="104" t="s">
        <v>266</v>
      </c>
      <c r="VAI413" s="104" t="s">
        <v>266</v>
      </c>
      <c r="VAJ413" s="104" t="s">
        <v>266</v>
      </c>
      <c r="VAK413" s="104" t="s">
        <v>266</v>
      </c>
      <c r="VAL413" s="104" t="s">
        <v>266</v>
      </c>
      <c r="VAM413" s="104" t="s">
        <v>266</v>
      </c>
      <c r="VAN413" s="104" t="s">
        <v>266</v>
      </c>
      <c r="VAO413" s="104" t="s">
        <v>266</v>
      </c>
      <c r="VAP413" s="104" t="s">
        <v>266</v>
      </c>
      <c r="VAQ413" s="104" t="s">
        <v>266</v>
      </c>
      <c r="VAR413" s="104" t="s">
        <v>266</v>
      </c>
      <c r="VAS413" s="104" t="s">
        <v>266</v>
      </c>
      <c r="VAT413" s="104" t="s">
        <v>266</v>
      </c>
      <c r="VAU413" s="104" t="s">
        <v>266</v>
      </c>
      <c r="VAV413" s="104" t="s">
        <v>266</v>
      </c>
      <c r="VAW413" s="104" t="s">
        <v>266</v>
      </c>
      <c r="VAX413" s="104" t="s">
        <v>266</v>
      </c>
      <c r="VAY413" s="104" t="s">
        <v>266</v>
      </c>
      <c r="VAZ413" s="104" t="s">
        <v>266</v>
      </c>
      <c r="VBA413" s="104" t="s">
        <v>266</v>
      </c>
      <c r="VBB413" s="104" t="s">
        <v>266</v>
      </c>
      <c r="VBC413" s="104" t="s">
        <v>266</v>
      </c>
      <c r="VBD413" s="104" t="s">
        <v>266</v>
      </c>
      <c r="VBE413" s="104" t="s">
        <v>266</v>
      </c>
      <c r="VBF413" s="104" t="s">
        <v>266</v>
      </c>
      <c r="VBG413" s="104" t="s">
        <v>266</v>
      </c>
      <c r="VBH413" s="104" t="s">
        <v>266</v>
      </c>
      <c r="VBI413" s="104" t="s">
        <v>266</v>
      </c>
      <c r="VBJ413" s="104" t="s">
        <v>266</v>
      </c>
      <c r="VBK413" s="104" t="s">
        <v>266</v>
      </c>
      <c r="VBL413" s="104" t="s">
        <v>266</v>
      </c>
      <c r="VBM413" s="104" t="s">
        <v>266</v>
      </c>
      <c r="VBN413" s="104" t="s">
        <v>266</v>
      </c>
      <c r="VBO413" s="104" t="s">
        <v>266</v>
      </c>
      <c r="VBP413" s="104" t="s">
        <v>266</v>
      </c>
      <c r="VBQ413" s="104" t="s">
        <v>266</v>
      </c>
      <c r="VBR413" s="104" t="s">
        <v>266</v>
      </c>
      <c r="VBS413" s="104" t="s">
        <v>266</v>
      </c>
      <c r="VBT413" s="104" t="s">
        <v>266</v>
      </c>
      <c r="VBU413" s="104" t="s">
        <v>266</v>
      </c>
      <c r="VBV413" s="104" t="s">
        <v>266</v>
      </c>
      <c r="VBW413" s="104" t="s">
        <v>266</v>
      </c>
      <c r="VBX413" s="104" t="s">
        <v>266</v>
      </c>
      <c r="VBY413" s="104" t="s">
        <v>266</v>
      </c>
      <c r="VBZ413" s="104" t="s">
        <v>266</v>
      </c>
      <c r="VCA413" s="104" t="s">
        <v>266</v>
      </c>
      <c r="VCB413" s="104" t="s">
        <v>266</v>
      </c>
      <c r="VCC413" s="104" t="s">
        <v>266</v>
      </c>
      <c r="VCD413" s="104" t="s">
        <v>266</v>
      </c>
      <c r="VCE413" s="104" t="s">
        <v>266</v>
      </c>
      <c r="VCF413" s="104" t="s">
        <v>266</v>
      </c>
      <c r="VCG413" s="104" t="s">
        <v>266</v>
      </c>
      <c r="VCH413" s="104" t="s">
        <v>266</v>
      </c>
      <c r="VCI413" s="104" t="s">
        <v>266</v>
      </c>
      <c r="VCJ413" s="104" t="s">
        <v>266</v>
      </c>
      <c r="VCK413" s="104" t="s">
        <v>266</v>
      </c>
      <c r="VCL413" s="104" t="s">
        <v>266</v>
      </c>
      <c r="VCM413" s="104" t="s">
        <v>266</v>
      </c>
      <c r="VCN413" s="104" t="s">
        <v>266</v>
      </c>
      <c r="VCO413" s="104" t="s">
        <v>266</v>
      </c>
      <c r="VCP413" s="104" t="s">
        <v>266</v>
      </c>
      <c r="VCQ413" s="104" t="s">
        <v>266</v>
      </c>
      <c r="VCR413" s="104" t="s">
        <v>266</v>
      </c>
      <c r="VCS413" s="104" t="s">
        <v>266</v>
      </c>
      <c r="VCT413" s="104" t="s">
        <v>266</v>
      </c>
      <c r="VCU413" s="104" t="s">
        <v>266</v>
      </c>
      <c r="VCV413" s="104" t="s">
        <v>266</v>
      </c>
      <c r="VCW413" s="104" t="s">
        <v>266</v>
      </c>
      <c r="VCX413" s="104" t="s">
        <v>266</v>
      </c>
      <c r="VCY413" s="104" t="s">
        <v>266</v>
      </c>
      <c r="VCZ413" s="104" t="s">
        <v>266</v>
      </c>
      <c r="VDA413" s="104" t="s">
        <v>266</v>
      </c>
      <c r="VDB413" s="104" t="s">
        <v>266</v>
      </c>
      <c r="VDC413" s="104" t="s">
        <v>266</v>
      </c>
      <c r="VDD413" s="104" t="s">
        <v>266</v>
      </c>
      <c r="VDE413" s="104" t="s">
        <v>266</v>
      </c>
      <c r="VDF413" s="104" t="s">
        <v>266</v>
      </c>
      <c r="VDG413" s="104" t="s">
        <v>266</v>
      </c>
      <c r="VDH413" s="104" t="s">
        <v>266</v>
      </c>
      <c r="VDI413" s="104" t="s">
        <v>266</v>
      </c>
      <c r="VDJ413" s="104" t="s">
        <v>266</v>
      </c>
      <c r="VDK413" s="104" t="s">
        <v>266</v>
      </c>
      <c r="VDL413" s="104" t="s">
        <v>266</v>
      </c>
      <c r="VDM413" s="104" t="s">
        <v>266</v>
      </c>
      <c r="VDN413" s="104" t="s">
        <v>266</v>
      </c>
      <c r="VDO413" s="104" t="s">
        <v>266</v>
      </c>
      <c r="VDP413" s="104" t="s">
        <v>266</v>
      </c>
      <c r="VDQ413" s="104" t="s">
        <v>266</v>
      </c>
      <c r="VDR413" s="104" t="s">
        <v>266</v>
      </c>
      <c r="VDS413" s="104" t="s">
        <v>266</v>
      </c>
      <c r="VDT413" s="104" t="s">
        <v>266</v>
      </c>
      <c r="VDU413" s="104" t="s">
        <v>266</v>
      </c>
      <c r="VDV413" s="104" t="s">
        <v>266</v>
      </c>
      <c r="VDW413" s="104" t="s">
        <v>266</v>
      </c>
      <c r="VDX413" s="104" t="s">
        <v>266</v>
      </c>
      <c r="VDY413" s="104" t="s">
        <v>266</v>
      </c>
      <c r="VDZ413" s="104" t="s">
        <v>266</v>
      </c>
      <c r="VEA413" s="104" t="s">
        <v>266</v>
      </c>
      <c r="VEB413" s="104" t="s">
        <v>266</v>
      </c>
      <c r="VEC413" s="104" t="s">
        <v>266</v>
      </c>
      <c r="VED413" s="104" t="s">
        <v>266</v>
      </c>
      <c r="VEE413" s="104" t="s">
        <v>266</v>
      </c>
      <c r="VEF413" s="104" t="s">
        <v>266</v>
      </c>
      <c r="VEG413" s="104" t="s">
        <v>266</v>
      </c>
      <c r="VEH413" s="104" t="s">
        <v>266</v>
      </c>
      <c r="VEI413" s="104" t="s">
        <v>266</v>
      </c>
      <c r="VEJ413" s="104" t="s">
        <v>266</v>
      </c>
      <c r="VEK413" s="104" t="s">
        <v>266</v>
      </c>
      <c r="VEL413" s="104" t="s">
        <v>266</v>
      </c>
      <c r="VEM413" s="104" t="s">
        <v>266</v>
      </c>
      <c r="VEN413" s="104" t="s">
        <v>266</v>
      </c>
      <c r="VEO413" s="104" t="s">
        <v>266</v>
      </c>
      <c r="VEP413" s="104" t="s">
        <v>266</v>
      </c>
      <c r="VEQ413" s="104" t="s">
        <v>266</v>
      </c>
      <c r="VER413" s="104" t="s">
        <v>266</v>
      </c>
      <c r="VES413" s="104" t="s">
        <v>266</v>
      </c>
      <c r="VET413" s="104" t="s">
        <v>266</v>
      </c>
      <c r="VEU413" s="104" t="s">
        <v>266</v>
      </c>
      <c r="VEV413" s="104" t="s">
        <v>266</v>
      </c>
      <c r="VEW413" s="104" t="s">
        <v>266</v>
      </c>
      <c r="VEX413" s="104" t="s">
        <v>266</v>
      </c>
      <c r="VEY413" s="104" t="s">
        <v>266</v>
      </c>
      <c r="VEZ413" s="104" t="s">
        <v>266</v>
      </c>
      <c r="VFA413" s="104" t="s">
        <v>266</v>
      </c>
      <c r="VFB413" s="104" t="s">
        <v>266</v>
      </c>
      <c r="VFC413" s="104" t="s">
        <v>266</v>
      </c>
      <c r="VFD413" s="104" t="s">
        <v>266</v>
      </c>
      <c r="VFE413" s="104" t="s">
        <v>266</v>
      </c>
      <c r="VFF413" s="104" t="s">
        <v>266</v>
      </c>
      <c r="VFG413" s="104" t="s">
        <v>266</v>
      </c>
      <c r="VFH413" s="104" t="s">
        <v>266</v>
      </c>
      <c r="VFI413" s="104" t="s">
        <v>266</v>
      </c>
      <c r="VFJ413" s="104" t="s">
        <v>266</v>
      </c>
      <c r="VFK413" s="104" t="s">
        <v>266</v>
      </c>
      <c r="VFL413" s="104" t="s">
        <v>266</v>
      </c>
      <c r="VFM413" s="104" t="s">
        <v>266</v>
      </c>
      <c r="VFN413" s="104" t="s">
        <v>266</v>
      </c>
      <c r="VFO413" s="104" t="s">
        <v>266</v>
      </c>
      <c r="VFP413" s="104" t="s">
        <v>266</v>
      </c>
      <c r="VFQ413" s="104" t="s">
        <v>266</v>
      </c>
      <c r="VFR413" s="104" t="s">
        <v>266</v>
      </c>
      <c r="VFS413" s="104" t="s">
        <v>266</v>
      </c>
      <c r="VFT413" s="104" t="s">
        <v>266</v>
      </c>
      <c r="VFU413" s="104" t="s">
        <v>266</v>
      </c>
      <c r="VFV413" s="104" t="s">
        <v>266</v>
      </c>
      <c r="VFW413" s="104" t="s">
        <v>266</v>
      </c>
      <c r="VFX413" s="104" t="s">
        <v>266</v>
      </c>
      <c r="VFY413" s="104" t="s">
        <v>266</v>
      </c>
      <c r="VFZ413" s="104" t="s">
        <v>266</v>
      </c>
      <c r="VGA413" s="104" t="s">
        <v>266</v>
      </c>
      <c r="VGB413" s="104" t="s">
        <v>266</v>
      </c>
      <c r="VGC413" s="104" t="s">
        <v>266</v>
      </c>
      <c r="VGD413" s="104" t="s">
        <v>266</v>
      </c>
      <c r="VGE413" s="104" t="s">
        <v>266</v>
      </c>
      <c r="VGF413" s="104" t="s">
        <v>266</v>
      </c>
      <c r="VGG413" s="104" t="s">
        <v>266</v>
      </c>
      <c r="VGH413" s="104" t="s">
        <v>266</v>
      </c>
      <c r="VGI413" s="104" t="s">
        <v>266</v>
      </c>
      <c r="VGJ413" s="104" t="s">
        <v>266</v>
      </c>
      <c r="VGK413" s="104" t="s">
        <v>266</v>
      </c>
      <c r="VGL413" s="104" t="s">
        <v>266</v>
      </c>
      <c r="VGM413" s="104" t="s">
        <v>266</v>
      </c>
      <c r="VGN413" s="104" t="s">
        <v>266</v>
      </c>
      <c r="VGO413" s="104" t="s">
        <v>266</v>
      </c>
      <c r="VGP413" s="104" t="s">
        <v>266</v>
      </c>
      <c r="VGQ413" s="104" t="s">
        <v>266</v>
      </c>
      <c r="VGR413" s="104" t="s">
        <v>266</v>
      </c>
      <c r="VGS413" s="104" t="s">
        <v>266</v>
      </c>
      <c r="VGT413" s="104" t="s">
        <v>266</v>
      </c>
      <c r="VGU413" s="104" t="s">
        <v>266</v>
      </c>
      <c r="VGV413" s="104" t="s">
        <v>266</v>
      </c>
      <c r="VGW413" s="104" t="s">
        <v>266</v>
      </c>
      <c r="VGX413" s="104" t="s">
        <v>266</v>
      </c>
      <c r="VGY413" s="104" t="s">
        <v>266</v>
      </c>
      <c r="VGZ413" s="104" t="s">
        <v>266</v>
      </c>
      <c r="VHA413" s="104" t="s">
        <v>266</v>
      </c>
      <c r="VHB413" s="104" t="s">
        <v>266</v>
      </c>
      <c r="VHC413" s="104" t="s">
        <v>266</v>
      </c>
      <c r="VHD413" s="104" t="s">
        <v>266</v>
      </c>
      <c r="VHE413" s="104" t="s">
        <v>266</v>
      </c>
      <c r="VHF413" s="104" t="s">
        <v>266</v>
      </c>
      <c r="VHG413" s="104" t="s">
        <v>266</v>
      </c>
      <c r="VHH413" s="104" t="s">
        <v>266</v>
      </c>
      <c r="VHI413" s="104" t="s">
        <v>266</v>
      </c>
      <c r="VHJ413" s="104" t="s">
        <v>266</v>
      </c>
      <c r="VHK413" s="104" t="s">
        <v>266</v>
      </c>
      <c r="VHL413" s="104" t="s">
        <v>266</v>
      </c>
      <c r="VHM413" s="104" t="s">
        <v>266</v>
      </c>
      <c r="VHN413" s="104" t="s">
        <v>266</v>
      </c>
      <c r="VHO413" s="104" t="s">
        <v>266</v>
      </c>
      <c r="VHP413" s="104" t="s">
        <v>266</v>
      </c>
      <c r="VHQ413" s="104" t="s">
        <v>266</v>
      </c>
      <c r="VHR413" s="104" t="s">
        <v>266</v>
      </c>
      <c r="VHS413" s="104" t="s">
        <v>266</v>
      </c>
      <c r="VHT413" s="104" t="s">
        <v>266</v>
      </c>
      <c r="VHU413" s="104" t="s">
        <v>266</v>
      </c>
      <c r="VHV413" s="104" t="s">
        <v>266</v>
      </c>
      <c r="VHW413" s="104" t="s">
        <v>266</v>
      </c>
      <c r="VHX413" s="104" t="s">
        <v>266</v>
      </c>
      <c r="VHY413" s="104" t="s">
        <v>266</v>
      </c>
      <c r="VHZ413" s="104" t="s">
        <v>266</v>
      </c>
      <c r="VIA413" s="104" t="s">
        <v>266</v>
      </c>
      <c r="VIB413" s="104" t="s">
        <v>266</v>
      </c>
      <c r="VIC413" s="104" t="s">
        <v>266</v>
      </c>
      <c r="VID413" s="104" t="s">
        <v>266</v>
      </c>
      <c r="VIE413" s="104" t="s">
        <v>266</v>
      </c>
      <c r="VIF413" s="104" t="s">
        <v>266</v>
      </c>
      <c r="VIG413" s="104" t="s">
        <v>266</v>
      </c>
      <c r="VIH413" s="104" t="s">
        <v>266</v>
      </c>
      <c r="VII413" s="104" t="s">
        <v>266</v>
      </c>
      <c r="VIJ413" s="104" t="s">
        <v>266</v>
      </c>
      <c r="VIK413" s="104" t="s">
        <v>266</v>
      </c>
      <c r="VIL413" s="104" t="s">
        <v>266</v>
      </c>
      <c r="VIM413" s="104" t="s">
        <v>266</v>
      </c>
      <c r="VIN413" s="104" t="s">
        <v>266</v>
      </c>
      <c r="VIO413" s="104" t="s">
        <v>266</v>
      </c>
      <c r="VIP413" s="104" t="s">
        <v>266</v>
      </c>
      <c r="VIQ413" s="104" t="s">
        <v>266</v>
      </c>
      <c r="VIR413" s="104" t="s">
        <v>266</v>
      </c>
      <c r="VIS413" s="104" t="s">
        <v>266</v>
      </c>
      <c r="VIT413" s="104" t="s">
        <v>266</v>
      </c>
      <c r="VIU413" s="104" t="s">
        <v>266</v>
      </c>
      <c r="VIV413" s="104" t="s">
        <v>266</v>
      </c>
      <c r="VIW413" s="104" t="s">
        <v>266</v>
      </c>
      <c r="VIX413" s="104" t="s">
        <v>266</v>
      </c>
      <c r="VIY413" s="104" t="s">
        <v>266</v>
      </c>
      <c r="VIZ413" s="104" t="s">
        <v>266</v>
      </c>
      <c r="VJA413" s="104" t="s">
        <v>266</v>
      </c>
      <c r="VJB413" s="104" t="s">
        <v>266</v>
      </c>
      <c r="VJC413" s="104" t="s">
        <v>266</v>
      </c>
      <c r="VJD413" s="104" t="s">
        <v>266</v>
      </c>
      <c r="VJE413" s="104" t="s">
        <v>266</v>
      </c>
      <c r="VJF413" s="104" t="s">
        <v>266</v>
      </c>
      <c r="VJG413" s="104" t="s">
        <v>266</v>
      </c>
      <c r="VJH413" s="104" t="s">
        <v>266</v>
      </c>
      <c r="VJI413" s="104" t="s">
        <v>266</v>
      </c>
      <c r="VJJ413" s="104" t="s">
        <v>266</v>
      </c>
      <c r="VJK413" s="104" t="s">
        <v>266</v>
      </c>
      <c r="VJL413" s="104" t="s">
        <v>266</v>
      </c>
      <c r="VJM413" s="104" t="s">
        <v>266</v>
      </c>
      <c r="VJN413" s="104" t="s">
        <v>266</v>
      </c>
      <c r="VJO413" s="104" t="s">
        <v>266</v>
      </c>
      <c r="VJP413" s="104" t="s">
        <v>266</v>
      </c>
      <c r="VJQ413" s="104" t="s">
        <v>266</v>
      </c>
      <c r="VJR413" s="104" t="s">
        <v>266</v>
      </c>
      <c r="VJS413" s="104" t="s">
        <v>266</v>
      </c>
      <c r="VJT413" s="104" t="s">
        <v>266</v>
      </c>
      <c r="VJU413" s="104" t="s">
        <v>266</v>
      </c>
      <c r="VJV413" s="104" t="s">
        <v>266</v>
      </c>
      <c r="VJW413" s="104" t="s">
        <v>266</v>
      </c>
      <c r="VJX413" s="104" t="s">
        <v>266</v>
      </c>
      <c r="VJY413" s="104" t="s">
        <v>266</v>
      </c>
      <c r="VJZ413" s="104" t="s">
        <v>266</v>
      </c>
      <c r="VKA413" s="104" t="s">
        <v>266</v>
      </c>
      <c r="VKB413" s="104" t="s">
        <v>266</v>
      </c>
      <c r="VKC413" s="104" t="s">
        <v>266</v>
      </c>
      <c r="VKD413" s="104" t="s">
        <v>266</v>
      </c>
      <c r="VKE413" s="104" t="s">
        <v>266</v>
      </c>
      <c r="VKF413" s="104" t="s">
        <v>266</v>
      </c>
      <c r="VKG413" s="104" t="s">
        <v>266</v>
      </c>
      <c r="VKH413" s="104" t="s">
        <v>266</v>
      </c>
      <c r="VKI413" s="104" t="s">
        <v>266</v>
      </c>
      <c r="VKJ413" s="104" t="s">
        <v>266</v>
      </c>
      <c r="VKK413" s="104" t="s">
        <v>266</v>
      </c>
      <c r="VKL413" s="104" t="s">
        <v>266</v>
      </c>
      <c r="VKM413" s="104" t="s">
        <v>266</v>
      </c>
      <c r="VKN413" s="104" t="s">
        <v>266</v>
      </c>
      <c r="VKO413" s="104" t="s">
        <v>266</v>
      </c>
      <c r="VKP413" s="104" t="s">
        <v>266</v>
      </c>
      <c r="VKQ413" s="104" t="s">
        <v>266</v>
      </c>
      <c r="VKR413" s="104" t="s">
        <v>266</v>
      </c>
      <c r="VKS413" s="104" t="s">
        <v>266</v>
      </c>
      <c r="VKT413" s="104" t="s">
        <v>266</v>
      </c>
      <c r="VKU413" s="104" t="s">
        <v>266</v>
      </c>
      <c r="VKV413" s="104" t="s">
        <v>266</v>
      </c>
      <c r="VKW413" s="104" t="s">
        <v>266</v>
      </c>
      <c r="VKX413" s="104" t="s">
        <v>266</v>
      </c>
      <c r="VKY413" s="104" t="s">
        <v>266</v>
      </c>
      <c r="VKZ413" s="104" t="s">
        <v>266</v>
      </c>
      <c r="VLA413" s="104" t="s">
        <v>266</v>
      </c>
      <c r="VLB413" s="104" t="s">
        <v>266</v>
      </c>
      <c r="VLC413" s="104" t="s">
        <v>266</v>
      </c>
      <c r="VLD413" s="104" t="s">
        <v>266</v>
      </c>
      <c r="VLE413" s="104" t="s">
        <v>266</v>
      </c>
      <c r="VLF413" s="104" t="s">
        <v>266</v>
      </c>
      <c r="VLG413" s="104" t="s">
        <v>266</v>
      </c>
      <c r="VLH413" s="104" t="s">
        <v>266</v>
      </c>
      <c r="VLI413" s="104" t="s">
        <v>266</v>
      </c>
      <c r="VLJ413" s="104" t="s">
        <v>266</v>
      </c>
      <c r="VLK413" s="104" t="s">
        <v>266</v>
      </c>
      <c r="VLL413" s="104" t="s">
        <v>266</v>
      </c>
      <c r="VLM413" s="104" t="s">
        <v>266</v>
      </c>
      <c r="VLN413" s="104" t="s">
        <v>266</v>
      </c>
      <c r="VLO413" s="104" t="s">
        <v>266</v>
      </c>
      <c r="VLP413" s="104" t="s">
        <v>266</v>
      </c>
      <c r="VLQ413" s="104" t="s">
        <v>266</v>
      </c>
      <c r="VLR413" s="104" t="s">
        <v>266</v>
      </c>
      <c r="VLS413" s="104" t="s">
        <v>266</v>
      </c>
      <c r="VLT413" s="104" t="s">
        <v>266</v>
      </c>
      <c r="VLU413" s="104" t="s">
        <v>266</v>
      </c>
      <c r="VLV413" s="104" t="s">
        <v>266</v>
      </c>
      <c r="VLW413" s="104" t="s">
        <v>266</v>
      </c>
      <c r="VLX413" s="104" t="s">
        <v>266</v>
      </c>
      <c r="VLY413" s="104" t="s">
        <v>266</v>
      </c>
      <c r="VLZ413" s="104" t="s">
        <v>266</v>
      </c>
      <c r="VMA413" s="104" t="s">
        <v>266</v>
      </c>
      <c r="VMB413" s="104" t="s">
        <v>266</v>
      </c>
      <c r="VMC413" s="104" t="s">
        <v>266</v>
      </c>
      <c r="VMD413" s="104" t="s">
        <v>266</v>
      </c>
      <c r="VME413" s="104" t="s">
        <v>266</v>
      </c>
      <c r="VMF413" s="104" t="s">
        <v>266</v>
      </c>
      <c r="VMG413" s="104" t="s">
        <v>266</v>
      </c>
      <c r="VMH413" s="104" t="s">
        <v>266</v>
      </c>
      <c r="VMI413" s="104" t="s">
        <v>266</v>
      </c>
      <c r="VMJ413" s="104" t="s">
        <v>266</v>
      </c>
      <c r="VMK413" s="104" t="s">
        <v>266</v>
      </c>
      <c r="VML413" s="104" t="s">
        <v>266</v>
      </c>
      <c r="VMM413" s="104" t="s">
        <v>266</v>
      </c>
      <c r="VMN413" s="104" t="s">
        <v>266</v>
      </c>
      <c r="VMO413" s="104" t="s">
        <v>266</v>
      </c>
      <c r="VMP413" s="104" t="s">
        <v>266</v>
      </c>
      <c r="VMQ413" s="104" t="s">
        <v>266</v>
      </c>
      <c r="VMR413" s="104" t="s">
        <v>266</v>
      </c>
      <c r="VMS413" s="104" t="s">
        <v>266</v>
      </c>
      <c r="VMT413" s="104" t="s">
        <v>266</v>
      </c>
      <c r="VMU413" s="104" t="s">
        <v>266</v>
      </c>
      <c r="VMV413" s="104" t="s">
        <v>266</v>
      </c>
      <c r="VMW413" s="104" t="s">
        <v>266</v>
      </c>
      <c r="VMX413" s="104" t="s">
        <v>266</v>
      </c>
      <c r="VMY413" s="104" t="s">
        <v>266</v>
      </c>
      <c r="VMZ413" s="104" t="s">
        <v>266</v>
      </c>
      <c r="VNA413" s="104" t="s">
        <v>266</v>
      </c>
      <c r="VNB413" s="104" t="s">
        <v>266</v>
      </c>
      <c r="VNC413" s="104" t="s">
        <v>266</v>
      </c>
      <c r="VND413" s="104" t="s">
        <v>266</v>
      </c>
      <c r="VNE413" s="104" t="s">
        <v>266</v>
      </c>
      <c r="VNF413" s="104" t="s">
        <v>266</v>
      </c>
      <c r="VNG413" s="104" t="s">
        <v>266</v>
      </c>
      <c r="VNH413" s="104" t="s">
        <v>266</v>
      </c>
      <c r="VNI413" s="104" t="s">
        <v>266</v>
      </c>
      <c r="VNJ413" s="104" t="s">
        <v>266</v>
      </c>
      <c r="VNK413" s="104" t="s">
        <v>266</v>
      </c>
      <c r="VNL413" s="104" t="s">
        <v>266</v>
      </c>
      <c r="VNM413" s="104" t="s">
        <v>266</v>
      </c>
      <c r="VNN413" s="104" t="s">
        <v>266</v>
      </c>
      <c r="VNO413" s="104" t="s">
        <v>266</v>
      </c>
      <c r="VNP413" s="104" t="s">
        <v>266</v>
      </c>
      <c r="VNQ413" s="104" t="s">
        <v>266</v>
      </c>
      <c r="VNR413" s="104" t="s">
        <v>266</v>
      </c>
      <c r="VNS413" s="104" t="s">
        <v>266</v>
      </c>
      <c r="VNT413" s="104" t="s">
        <v>266</v>
      </c>
      <c r="VNU413" s="104" t="s">
        <v>266</v>
      </c>
      <c r="VNV413" s="104" t="s">
        <v>266</v>
      </c>
      <c r="VNW413" s="104" t="s">
        <v>266</v>
      </c>
      <c r="VNX413" s="104" t="s">
        <v>266</v>
      </c>
      <c r="VNY413" s="104" t="s">
        <v>266</v>
      </c>
      <c r="VNZ413" s="104" t="s">
        <v>266</v>
      </c>
      <c r="VOA413" s="104" t="s">
        <v>266</v>
      </c>
      <c r="VOB413" s="104" t="s">
        <v>266</v>
      </c>
      <c r="VOC413" s="104" t="s">
        <v>266</v>
      </c>
      <c r="VOD413" s="104" t="s">
        <v>266</v>
      </c>
      <c r="VOE413" s="104" t="s">
        <v>266</v>
      </c>
      <c r="VOF413" s="104" t="s">
        <v>266</v>
      </c>
      <c r="VOG413" s="104" t="s">
        <v>266</v>
      </c>
      <c r="VOH413" s="104" t="s">
        <v>266</v>
      </c>
      <c r="VOI413" s="104" t="s">
        <v>266</v>
      </c>
      <c r="VOJ413" s="104" t="s">
        <v>266</v>
      </c>
      <c r="VOK413" s="104" t="s">
        <v>266</v>
      </c>
      <c r="VOL413" s="104" t="s">
        <v>266</v>
      </c>
      <c r="VOM413" s="104" t="s">
        <v>266</v>
      </c>
      <c r="VON413" s="104" t="s">
        <v>266</v>
      </c>
      <c r="VOO413" s="104" t="s">
        <v>266</v>
      </c>
      <c r="VOP413" s="104" t="s">
        <v>266</v>
      </c>
      <c r="VOQ413" s="104" t="s">
        <v>266</v>
      </c>
      <c r="VOR413" s="104" t="s">
        <v>266</v>
      </c>
      <c r="VOS413" s="104" t="s">
        <v>266</v>
      </c>
      <c r="VOT413" s="104" t="s">
        <v>266</v>
      </c>
      <c r="VOU413" s="104" t="s">
        <v>266</v>
      </c>
      <c r="VOV413" s="104" t="s">
        <v>266</v>
      </c>
      <c r="VOW413" s="104" t="s">
        <v>266</v>
      </c>
      <c r="VOX413" s="104" t="s">
        <v>266</v>
      </c>
      <c r="VOY413" s="104" t="s">
        <v>266</v>
      </c>
      <c r="VOZ413" s="104" t="s">
        <v>266</v>
      </c>
      <c r="VPA413" s="104" t="s">
        <v>266</v>
      </c>
      <c r="VPB413" s="104" t="s">
        <v>266</v>
      </c>
      <c r="VPC413" s="104" t="s">
        <v>266</v>
      </c>
      <c r="VPD413" s="104" t="s">
        <v>266</v>
      </c>
      <c r="VPE413" s="104" t="s">
        <v>266</v>
      </c>
      <c r="VPF413" s="104" t="s">
        <v>266</v>
      </c>
      <c r="VPG413" s="104" t="s">
        <v>266</v>
      </c>
      <c r="VPH413" s="104" t="s">
        <v>266</v>
      </c>
      <c r="VPI413" s="104" t="s">
        <v>266</v>
      </c>
      <c r="VPJ413" s="104" t="s">
        <v>266</v>
      </c>
      <c r="VPK413" s="104" t="s">
        <v>266</v>
      </c>
      <c r="VPL413" s="104" t="s">
        <v>266</v>
      </c>
      <c r="VPM413" s="104" t="s">
        <v>266</v>
      </c>
      <c r="VPN413" s="104" t="s">
        <v>266</v>
      </c>
      <c r="VPO413" s="104" t="s">
        <v>266</v>
      </c>
      <c r="VPP413" s="104" t="s">
        <v>266</v>
      </c>
      <c r="VPQ413" s="104" t="s">
        <v>266</v>
      </c>
      <c r="VPR413" s="104" t="s">
        <v>266</v>
      </c>
      <c r="VPS413" s="104" t="s">
        <v>266</v>
      </c>
      <c r="VPT413" s="104" t="s">
        <v>266</v>
      </c>
      <c r="VPU413" s="104" t="s">
        <v>266</v>
      </c>
      <c r="VPV413" s="104" t="s">
        <v>266</v>
      </c>
      <c r="VPW413" s="104" t="s">
        <v>266</v>
      </c>
      <c r="VPX413" s="104" t="s">
        <v>266</v>
      </c>
      <c r="VPY413" s="104" t="s">
        <v>266</v>
      </c>
      <c r="VPZ413" s="104" t="s">
        <v>266</v>
      </c>
      <c r="VQA413" s="104" t="s">
        <v>266</v>
      </c>
      <c r="VQB413" s="104" t="s">
        <v>266</v>
      </c>
      <c r="VQC413" s="104" t="s">
        <v>266</v>
      </c>
      <c r="VQD413" s="104" t="s">
        <v>266</v>
      </c>
      <c r="VQE413" s="104" t="s">
        <v>266</v>
      </c>
      <c r="VQF413" s="104" t="s">
        <v>266</v>
      </c>
      <c r="VQG413" s="104" t="s">
        <v>266</v>
      </c>
      <c r="VQH413" s="104" t="s">
        <v>266</v>
      </c>
      <c r="VQI413" s="104" t="s">
        <v>266</v>
      </c>
      <c r="VQJ413" s="104" t="s">
        <v>266</v>
      </c>
      <c r="VQK413" s="104" t="s">
        <v>266</v>
      </c>
      <c r="VQL413" s="104" t="s">
        <v>266</v>
      </c>
      <c r="VQM413" s="104" t="s">
        <v>266</v>
      </c>
      <c r="VQN413" s="104" t="s">
        <v>266</v>
      </c>
      <c r="VQO413" s="104" t="s">
        <v>266</v>
      </c>
      <c r="VQP413" s="104" t="s">
        <v>266</v>
      </c>
      <c r="VQQ413" s="104" t="s">
        <v>266</v>
      </c>
      <c r="VQR413" s="104" t="s">
        <v>266</v>
      </c>
      <c r="VQS413" s="104" t="s">
        <v>266</v>
      </c>
      <c r="VQT413" s="104" t="s">
        <v>266</v>
      </c>
      <c r="VQU413" s="104" t="s">
        <v>266</v>
      </c>
      <c r="VQV413" s="104" t="s">
        <v>266</v>
      </c>
      <c r="VQW413" s="104" t="s">
        <v>266</v>
      </c>
      <c r="VQX413" s="104" t="s">
        <v>266</v>
      </c>
      <c r="VQY413" s="104" t="s">
        <v>266</v>
      </c>
      <c r="VQZ413" s="104" t="s">
        <v>266</v>
      </c>
      <c r="VRA413" s="104" t="s">
        <v>266</v>
      </c>
      <c r="VRB413" s="104" t="s">
        <v>266</v>
      </c>
      <c r="VRC413" s="104" t="s">
        <v>266</v>
      </c>
      <c r="VRD413" s="104" t="s">
        <v>266</v>
      </c>
      <c r="VRE413" s="104" t="s">
        <v>266</v>
      </c>
      <c r="VRF413" s="104" t="s">
        <v>266</v>
      </c>
      <c r="VRG413" s="104" t="s">
        <v>266</v>
      </c>
      <c r="VRH413" s="104" t="s">
        <v>266</v>
      </c>
      <c r="VRI413" s="104" t="s">
        <v>266</v>
      </c>
      <c r="VRJ413" s="104" t="s">
        <v>266</v>
      </c>
      <c r="VRK413" s="104" t="s">
        <v>266</v>
      </c>
      <c r="VRL413" s="104" t="s">
        <v>266</v>
      </c>
      <c r="VRM413" s="104" t="s">
        <v>266</v>
      </c>
      <c r="VRN413" s="104" t="s">
        <v>266</v>
      </c>
      <c r="VRO413" s="104" t="s">
        <v>266</v>
      </c>
      <c r="VRP413" s="104" t="s">
        <v>266</v>
      </c>
      <c r="VRQ413" s="104" t="s">
        <v>266</v>
      </c>
      <c r="VRR413" s="104" t="s">
        <v>266</v>
      </c>
      <c r="VRS413" s="104" t="s">
        <v>266</v>
      </c>
      <c r="VRT413" s="104" t="s">
        <v>266</v>
      </c>
      <c r="VRU413" s="104" t="s">
        <v>266</v>
      </c>
      <c r="VRV413" s="104" t="s">
        <v>266</v>
      </c>
      <c r="VRW413" s="104" t="s">
        <v>266</v>
      </c>
      <c r="VRX413" s="104" t="s">
        <v>266</v>
      </c>
      <c r="VRY413" s="104" t="s">
        <v>266</v>
      </c>
      <c r="VRZ413" s="104" t="s">
        <v>266</v>
      </c>
      <c r="VSA413" s="104" t="s">
        <v>266</v>
      </c>
      <c r="VSB413" s="104" t="s">
        <v>266</v>
      </c>
      <c r="VSC413" s="104" t="s">
        <v>266</v>
      </c>
      <c r="VSD413" s="104" t="s">
        <v>266</v>
      </c>
      <c r="VSE413" s="104" t="s">
        <v>266</v>
      </c>
      <c r="VSF413" s="104" t="s">
        <v>266</v>
      </c>
      <c r="VSG413" s="104" t="s">
        <v>266</v>
      </c>
      <c r="VSH413" s="104" t="s">
        <v>266</v>
      </c>
      <c r="VSI413" s="104" t="s">
        <v>266</v>
      </c>
      <c r="VSJ413" s="104" t="s">
        <v>266</v>
      </c>
      <c r="VSK413" s="104" t="s">
        <v>266</v>
      </c>
      <c r="VSL413" s="104" t="s">
        <v>266</v>
      </c>
      <c r="VSM413" s="104" t="s">
        <v>266</v>
      </c>
      <c r="VSN413" s="104" t="s">
        <v>266</v>
      </c>
      <c r="VSO413" s="104" t="s">
        <v>266</v>
      </c>
      <c r="VSP413" s="104" t="s">
        <v>266</v>
      </c>
      <c r="VSQ413" s="104" t="s">
        <v>266</v>
      </c>
      <c r="VSR413" s="104" t="s">
        <v>266</v>
      </c>
      <c r="VSS413" s="104" t="s">
        <v>266</v>
      </c>
      <c r="VST413" s="104" t="s">
        <v>266</v>
      </c>
      <c r="VSU413" s="104" t="s">
        <v>266</v>
      </c>
      <c r="VSV413" s="104" t="s">
        <v>266</v>
      </c>
      <c r="VSW413" s="104" t="s">
        <v>266</v>
      </c>
      <c r="VSX413" s="104" t="s">
        <v>266</v>
      </c>
      <c r="VSY413" s="104" t="s">
        <v>266</v>
      </c>
      <c r="VSZ413" s="104" t="s">
        <v>266</v>
      </c>
      <c r="VTA413" s="104" t="s">
        <v>266</v>
      </c>
      <c r="VTB413" s="104" t="s">
        <v>266</v>
      </c>
      <c r="VTC413" s="104" t="s">
        <v>266</v>
      </c>
      <c r="VTD413" s="104" t="s">
        <v>266</v>
      </c>
      <c r="VTE413" s="104" t="s">
        <v>266</v>
      </c>
      <c r="VTF413" s="104" t="s">
        <v>266</v>
      </c>
      <c r="VTG413" s="104" t="s">
        <v>266</v>
      </c>
      <c r="VTH413" s="104" t="s">
        <v>266</v>
      </c>
      <c r="VTI413" s="104" t="s">
        <v>266</v>
      </c>
      <c r="VTJ413" s="104" t="s">
        <v>266</v>
      </c>
      <c r="VTK413" s="104" t="s">
        <v>266</v>
      </c>
      <c r="VTL413" s="104" t="s">
        <v>266</v>
      </c>
      <c r="VTM413" s="104" t="s">
        <v>266</v>
      </c>
      <c r="VTN413" s="104" t="s">
        <v>266</v>
      </c>
      <c r="VTO413" s="104" t="s">
        <v>266</v>
      </c>
      <c r="VTP413" s="104" t="s">
        <v>266</v>
      </c>
      <c r="VTQ413" s="104" t="s">
        <v>266</v>
      </c>
      <c r="VTR413" s="104" t="s">
        <v>266</v>
      </c>
      <c r="VTS413" s="104" t="s">
        <v>266</v>
      </c>
      <c r="VTT413" s="104" t="s">
        <v>266</v>
      </c>
      <c r="VTU413" s="104" t="s">
        <v>266</v>
      </c>
      <c r="VTV413" s="104" t="s">
        <v>266</v>
      </c>
      <c r="VTW413" s="104" t="s">
        <v>266</v>
      </c>
      <c r="VTX413" s="104" t="s">
        <v>266</v>
      </c>
      <c r="VTY413" s="104" t="s">
        <v>266</v>
      </c>
      <c r="VTZ413" s="104" t="s">
        <v>266</v>
      </c>
      <c r="VUA413" s="104" t="s">
        <v>266</v>
      </c>
      <c r="VUB413" s="104" t="s">
        <v>266</v>
      </c>
      <c r="VUC413" s="104" t="s">
        <v>266</v>
      </c>
      <c r="VUD413" s="104" t="s">
        <v>266</v>
      </c>
      <c r="VUE413" s="104" t="s">
        <v>266</v>
      </c>
      <c r="VUF413" s="104" t="s">
        <v>266</v>
      </c>
      <c r="VUG413" s="104" t="s">
        <v>266</v>
      </c>
      <c r="VUH413" s="104" t="s">
        <v>266</v>
      </c>
      <c r="VUI413" s="104" t="s">
        <v>266</v>
      </c>
      <c r="VUJ413" s="104" t="s">
        <v>266</v>
      </c>
      <c r="VUK413" s="104" t="s">
        <v>266</v>
      </c>
      <c r="VUL413" s="104" t="s">
        <v>266</v>
      </c>
      <c r="VUM413" s="104" t="s">
        <v>266</v>
      </c>
      <c r="VUN413" s="104" t="s">
        <v>266</v>
      </c>
      <c r="VUO413" s="104" t="s">
        <v>266</v>
      </c>
      <c r="VUP413" s="104" t="s">
        <v>266</v>
      </c>
      <c r="VUQ413" s="104" t="s">
        <v>266</v>
      </c>
      <c r="VUR413" s="104" t="s">
        <v>266</v>
      </c>
      <c r="VUS413" s="104" t="s">
        <v>266</v>
      </c>
      <c r="VUT413" s="104" t="s">
        <v>266</v>
      </c>
      <c r="VUU413" s="104" t="s">
        <v>266</v>
      </c>
      <c r="VUV413" s="104" t="s">
        <v>266</v>
      </c>
      <c r="VUW413" s="104" t="s">
        <v>266</v>
      </c>
      <c r="VUX413" s="104" t="s">
        <v>266</v>
      </c>
      <c r="VUY413" s="104" t="s">
        <v>266</v>
      </c>
      <c r="VUZ413" s="104" t="s">
        <v>266</v>
      </c>
      <c r="VVA413" s="104" t="s">
        <v>266</v>
      </c>
      <c r="VVB413" s="104" t="s">
        <v>266</v>
      </c>
      <c r="VVC413" s="104" t="s">
        <v>266</v>
      </c>
      <c r="VVD413" s="104" t="s">
        <v>266</v>
      </c>
      <c r="VVE413" s="104" t="s">
        <v>266</v>
      </c>
      <c r="VVF413" s="104" t="s">
        <v>266</v>
      </c>
      <c r="VVG413" s="104" t="s">
        <v>266</v>
      </c>
      <c r="VVH413" s="104" t="s">
        <v>266</v>
      </c>
      <c r="VVI413" s="104" t="s">
        <v>266</v>
      </c>
      <c r="VVJ413" s="104" t="s">
        <v>266</v>
      </c>
      <c r="VVK413" s="104" t="s">
        <v>266</v>
      </c>
      <c r="VVL413" s="104" t="s">
        <v>266</v>
      </c>
      <c r="VVM413" s="104" t="s">
        <v>266</v>
      </c>
      <c r="VVN413" s="104" t="s">
        <v>266</v>
      </c>
      <c r="VVO413" s="104" t="s">
        <v>266</v>
      </c>
      <c r="VVP413" s="104" t="s">
        <v>266</v>
      </c>
      <c r="VVQ413" s="104" t="s">
        <v>266</v>
      </c>
      <c r="VVR413" s="104" t="s">
        <v>266</v>
      </c>
      <c r="VVS413" s="104" t="s">
        <v>266</v>
      </c>
      <c r="VVT413" s="104" t="s">
        <v>266</v>
      </c>
      <c r="VVU413" s="104" t="s">
        <v>266</v>
      </c>
      <c r="VVV413" s="104" t="s">
        <v>266</v>
      </c>
      <c r="VVW413" s="104" t="s">
        <v>266</v>
      </c>
      <c r="VVX413" s="104" t="s">
        <v>266</v>
      </c>
      <c r="VVY413" s="104" t="s">
        <v>266</v>
      </c>
      <c r="VVZ413" s="104" t="s">
        <v>266</v>
      </c>
      <c r="VWA413" s="104" t="s">
        <v>266</v>
      </c>
      <c r="VWB413" s="104" t="s">
        <v>266</v>
      </c>
      <c r="VWC413" s="104" t="s">
        <v>266</v>
      </c>
      <c r="VWD413" s="104" t="s">
        <v>266</v>
      </c>
      <c r="VWE413" s="104" t="s">
        <v>266</v>
      </c>
      <c r="VWF413" s="104" t="s">
        <v>266</v>
      </c>
      <c r="VWG413" s="104" t="s">
        <v>266</v>
      </c>
      <c r="VWH413" s="104" t="s">
        <v>266</v>
      </c>
      <c r="VWI413" s="104" t="s">
        <v>266</v>
      </c>
      <c r="VWJ413" s="104" t="s">
        <v>266</v>
      </c>
      <c r="VWK413" s="104" t="s">
        <v>266</v>
      </c>
      <c r="VWL413" s="104" t="s">
        <v>266</v>
      </c>
      <c r="VWM413" s="104" t="s">
        <v>266</v>
      </c>
      <c r="VWN413" s="104" t="s">
        <v>266</v>
      </c>
      <c r="VWO413" s="104" t="s">
        <v>266</v>
      </c>
      <c r="VWP413" s="104" t="s">
        <v>266</v>
      </c>
      <c r="VWQ413" s="104" t="s">
        <v>266</v>
      </c>
      <c r="VWR413" s="104" t="s">
        <v>266</v>
      </c>
      <c r="VWS413" s="104" t="s">
        <v>266</v>
      </c>
      <c r="VWT413" s="104" t="s">
        <v>266</v>
      </c>
      <c r="VWU413" s="104" t="s">
        <v>266</v>
      </c>
      <c r="VWV413" s="104" t="s">
        <v>266</v>
      </c>
      <c r="VWW413" s="104" t="s">
        <v>266</v>
      </c>
      <c r="VWX413" s="104" t="s">
        <v>266</v>
      </c>
      <c r="VWY413" s="104" t="s">
        <v>266</v>
      </c>
      <c r="VWZ413" s="104" t="s">
        <v>266</v>
      </c>
      <c r="VXA413" s="104" t="s">
        <v>266</v>
      </c>
      <c r="VXB413" s="104" t="s">
        <v>266</v>
      </c>
      <c r="VXC413" s="104" t="s">
        <v>266</v>
      </c>
      <c r="VXD413" s="104" t="s">
        <v>266</v>
      </c>
      <c r="VXE413" s="104" t="s">
        <v>266</v>
      </c>
      <c r="VXF413" s="104" t="s">
        <v>266</v>
      </c>
      <c r="VXG413" s="104" t="s">
        <v>266</v>
      </c>
      <c r="VXH413" s="104" t="s">
        <v>266</v>
      </c>
      <c r="VXI413" s="104" t="s">
        <v>266</v>
      </c>
      <c r="VXJ413" s="104" t="s">
        <v>266</v>
      </c>
      <c r="VXK413" s="104" t="s">
        <v>266</v>
      </c>
      <c r="VXL413" s="104" t="s">
        <v>266</v>
      </c>
      <c r="VXM413" s="104" t="s">
        <v>266</v>
      </c>
      <c r="VXN413" s="104" t="s">
        <v>266</v>
      </c>
      <c r="VXO413" s="104" t="s">
        <v>266</v>
      </c>
      <c r="VXP413" s="104" t="s">
        <v>266</v>
      </c>
      <c r="VXQ413" s="104" t="s">
        <v>266</v>
      </c>
      <c r="VXR413" s="104" t="s">
        <v>266</v>
      </c>
      <c r="VXS413" s="104" t="s">
        <v>266</v>
      </c>
      <c r="VXT413" s="104" t="s">
        <v>266</v>
      </c>
      <c r="VXU413" s="104" t="s">
        <v>266</v>
      </c>
      <c r="VXV413" s="104" t="s">
        <v>266</v>
      </c>
      <c r="VXW413" s="104" t="s">
        <v>266</v>
      </c>
      <c r="VXX413" s="104" t="s">
        <v>266</v>
      </c>
      <c r="VXY413" s="104" t="s">
        <v>266</v>
      </c>
      <c r="VXZ413" s="104" t="s">
        <v>266</v>
      </c>
      <c r="VYA413" s="104" t="s">
        <v>266</v>
      </c>
      <c r="VYB413" s="104" t="s">
        <v>266</v>
      </c>
      <c r="VYC413" s="104" t="s">
        <v>266</v>
      </c>
      <c r="VYD413" s="104" t="s">
        <v>266</v>
      </c>
      <c r="VYE413" s="104" t="s">
        <v>266</v>
      </c>
      <c r="VYF413" s="104" t="s">
        <v>266</v>
      </c>
      <c r="VYG413" s="104" t="s">
        <v>266</v>
      </c>
      <c r="VYH413" s="104" t="s">
        <v>266</v>
      </c>
      <c r="VYI413" s="104" t="s">
        <v>266</v>
      </c>
      <c r="VYJ413" s="104" t="s">
        <v>266</v>
      </c>
      <c r="VYK413" s="104" t="s">
        <v>266</v>
      </c>
      <c r="VYL413" s="104" t="s">
        <v>266</v>
      </c>
      <c r="VYM413" s="104" t="s">
        <v>266</v>
      </c>
      <c r="VYN413" s="104" t="s">
        <v>266</v>
      </c>
      <c r="VYO413" s="104" t="s">
        <v>266</v>
      </c>
      <c r="VYP413" s="104" t="s">
        <v>266</v>
      </c>
      <c r="VYQ413" s="104" t="s">
        <v>266</v>
      </c>
      <c r="VYR413" s="104" t="s">
        <v>266</v>
      </c>
      <c r="VYS413" s="104" t="s">
        <v>266</v>
      </c>
      <c r="VYT413" s="104" t="s">
        <v>266</v>
      </c>
      <c r="VYU413" s="104" t="s">
        <v>266</v>
      </c>
      <c r="VYV413" s="104" t="s">
        <v>266</v>
      </c>
      <c r="VYW413" s="104" t="s">
        <v>266</v>
      </c>
      <c r="VYX413" s="104" t="s">
        <v>266</v>
      </c>
      <c r="VYY413" s="104" t="s">
        <v>266</v>
      </c>
      <c r="VYZ413" s="104" t="s">
        <v>266</v>
      </c>
      <c r="VZA413" s="104" t="s">
        <v>266</v>
      </c>
      <c r="VZB413" s="104" t="s">
        <v>266</v>
      </c>
      <c r="VZC413" s="104" t="s">
        <v>266</v>
      </c>
      <c r="VZD413" s="104" t="s">
        <v>266</v>
      </c>
      <c r="VZE413" s="104" t="s">
        <v>266</v>
      </c>
      <c r="VZF413" s="104" t="s">
        <v>266</v>
      </c>
      <c r="VZG413" s="104" t="s">
        <v>266</v>
      </c>
      <c r="VZH413" s="104" t="s">
        <v>266</v>
      </c>
      <c r="VZI413" s="104" t="s">
        <v>266</v>
      </c>
      <c r="VZJ413" s="104" t="s">
        <v>266</v>
      </c>
      <c r="VZK413" s="104" t="s">
        <v>266</v>
      </c>
      <c r="VZL413" s="104" t="s">
        <v>266</v>
      </c>
      <c r="VZM413" s="104" t="s">
        <v>266</v>
      </c>
      <c r="VZN413" s="104" t="s">
        <v>266</v>
      </c>
      <c r="VZO413" s="104" t="s">
        <v>266</v>
      </c>
      <c r="VZP413" s="104" t="s">
        <v>266</v>
      </c>
      <c r="VZQ413" s="104" t="s">
        <v>266</v>
      </c>
      <c r="VZR413" s="104" t="s">
        <v>266</v>
      </c>
      <c r="VZS413" s="104" t="s">
        <v>266</v>
      </c>
      <c r="VZT413" s="104" t="s">
        <v>266</v>
      </c>
      <c r="VZU413" s="104" t="s">
        <v>266</v>
      </c>
      <c r="VZV413" s="104" t="s">
        <v>266</v>
      </c>
      <c r="VZW413" s="104" t="s">
        <v>266</v>
      </c>
      <c r="VZX413" s="104" t="s">
        <v>266</v>
      </c>
      <c r="VZY413" s="104" t="s">
        <v>266</v>
      </c>
      <c r="VZZ413" s="104" t="s">
        <v>266</v>
      </c>
      <c r="WAA413" s="104" t="s">
        <v>266</v>
      </c>
      <c r="WAB413" s="104" t="s">
        <v>266</v>
      </c>
      <c r="WAC413" s="104" t="s">
        <v>266</v>
      </c>
      <c r="WAD413" s="104" t="s">
        <v>266</v>
      </c>
      <c r="WAE413" s="104" t="s">
        <v>266</v>
      </c>
      <c r="WAF413" s="104" t="s">
        <v>266</v>
      </c>
      <c r="WAG413" s="104" t="s">
        <v>266</v>
      </c>
      <c r="WAH413" s="104" t="s">
        <v>266</v>
      </c>
      <c r="WAI413" s="104" t="s">
        <v>266</v>
      </c>
      <c r="WAJ413" s="104" t="s">
        <v>266</v>
      </c>
      <c r="WAK413" s="104" t="s">
        <v>266</v>
      </c>
      <c r="WAL413" s="104" t="s">
        <v>266</v>
      </c>
      <c r="WAM413" s="104" t="s">
        <v>266</v>
      </c>
      <c r="WAN413" s="104" t="s">
        <v>266</v>
      </c>
      <c r="WAO413" s="104" t="s">
        <v>266</v>
      </c>
      <c r="WAP413" s="104" t="s">
        <v>266</v>
      </c>
      <c r="WAQ413" s="104" t="s">
        <v>266</v>
      </c>
      <c r="WAR413" s="104" t="s">
        <v>266</v>
      </c>
      <c r="WAS413" s="104" t="s">
        <v>266</v>
      </c>
      <c r="WAT413" s="104" t="s">
        <v>266</v>
      </c>
      <c r="WAU413" s="104" t="s">
        <v>266</v>
      </c>
      <c r="WAV413" s="104" t="s">
        <v>266</v>
      </c>
      <c r="WAW413" s="104" t="s">
        <v>266</v>
      </c>
      <c r="WAX413" s="104" t="s">
        <v>266</v>
      </c>
      <c r="WAY413" s="104" t="s">
        <v>266</v>
      </c>
      <c r="WAZ413" s="104" t="s">
        <v>266</v>
      </c>
      <c r="WBA413" s="104" t="s">
        <v>266</v>
      </c>
      <c r="WBB413" s="104" t="s">
        <v>266</v>
      </c>
      <c r="WBC413" s="104" t="s">
        <v>266</v>
      </c>
      <c r="WBD413" s="104" t="s">
        <v>266</v>
      </c>
      <c r="WBE413" s="104" t="s">
        <v>266</v>
      </c>
      <c r="WBF413" s="104" t="s">
        <v>266</v>
      </c>
      <c r="WBG413" s="104" t="s">
        <v>266</v>
      </c>
      <c r="WBH413" s="104" t="s">
        <v>266</v>
      </c>
      <c r="WBI413" s="104" t="s">
        <v>266</v>
      </c>
      <c r="WBJ413" s="104" t="s">
        <v>266</v>
      </c>
      <c r="WBK413" s="104" t="s">
        <v>266</v>
      </c>
      <c r="WBL413" s="104" t="s">
        <v>266</v>
      </c>
      <c r="WBM413" s="104" t="s">
        <v>266</v>
      </c>
      <c r="WBN413" s="104" t="s">
        <v>266</v>
      </c>
      <c r="WBO413" s="104" t="s">
        <v>266</v>
      </c>
      <c r="WBP413" s="104" t="s">
        <v>266</v>
      </c>
      <c r="WBQ413" s="104" t="s">
        <v>266</v>
      </c>
      <c r="WBR413" s="104" t="s">
        <v>266</v>
      </c>
      <c r="WBS413" s="104" t="s">
        <v>266</v>
      </c>
      <c r="WBT413" s="104" t="s">
        <v>266</v>
      </c>
      <c r="WBU413" s="104" t="s">
        <v>266</v>
      </c>
      <c r="WBV413" s="104" t="s">
        <v>266</v>
      </c>
      <c r="WBW413" s="104" t="s">
        <v>266</v>
      </c>
      <c r="WBX413" s="104" t="s">
        <v>266</v>
      </c>
      <c r="WBY413" s="104" t="s">
        <v>266</v>
      </c>
      <c r="WBZ413" s="104" t="s">
        <v>266</v>
      </c>
      <c r="WCA413" s="104" t="s">
        <v>266</v>
      </c>
      <c r="WCB413" s="104" t="s">
        <v>266</v>
      </c>
      <c r="WCC413" s="104" t="s">
        <v>266</v>
      </c>
      <c r="WCD413" s="104" t="s">
        <v>266</v>
      </c>
      <c r="WCE413" s="104" t="s">
        <v>266</v>
      </c>
      <c r="WCF413" s="104" t="s">
        <v>266</v>
      </c>
      <c r="WCG413" s="104" t="s">
        <v>266</v>
      </c>
      <c r="WCH413" s="104" t="s">
        <v>266</v>
      </c>
      <c r="WCI413" s="104" t="s">
        <v>266</v>
      </c>
      <c r="WCJ413" s="104" t="s">
        <v>266</v>
      </c>
      <c r="WCK413" s="104" t="s">
        <v>266</v>
      </c>
      <c r="WCL413" s="104" t="s">
        <v>266</v>
      </c>
      <c r="WCM413" s="104" t="s">
        <v>266</v>
      </c>
      <c r="WCN413" s="104" t="s">
        <v>266</v>
      </c>
      <c r="WCO413" s="104" t="s">
        <v>266</v>
      </c>
      <c r="WCP413" s="104" t="s">
        <v>266</v>
      </c>
      <c r="WCQ413" s="104" t="s">
        <v>266</v>
      </c>
      <c r="WCR413" s="104" t="s">
        <v>266</v>
      </c>
      <c r="WCS413" s="104" t="s">
        <v>266</v>
      </c>
      <c r="WCT413" s="104" t="s">
        <v>266</v>
      </c>
      <c r="WCU413" s="104" t="s">
        <v>266</v>
      </c>
      <c r="WCV413" s="104" t="s">
        <v>266</v>
      </c>
      <c r="WCW413" s="104" t="s">
        <v>266</v>
      </c>
      <c r="WCX413" s="104" t="s">
        <v>266</v>
      </c>
      <c r="WCY413" s="104" t="s">
        <v>266</v>
      </c>
      <c r="WCZ413" s="104" t="s">
        <v>266</v>
      </c>
      <c r="WDA413" s="104" t="s">
        <v>266</v>
      </c>
      <c r="WDB413" s="104" t="s">
        <v>266</v>
      </c>
      <c r="WDC413" s="104" t="s">
        <v>266</v>
      </c>
      <c r="WDD413" s="104" t="s">
        <v>266</v>
      </c>
      <c r="WDE413" s="104" t="s">
        <v>266</v>
      </c>
      <c r="WDF413" s="104" t="s">
        <v>266</v>
      </c>
      <c r="WDG413" s="104" t="s">
        <v>266</v>
      </c>
      <c r="WDH413" s="104" t="s">
        <v>266</v>
      </c>
      <c r="WDI413" s="104" t="s">
        <v>266</v>
      </c>
      <c r="WDJ413" s="104" t="s">
        <v>266</v>
      </c>
      <c r="WDK413" s="104" t="s">
        <v>266</v>
      </c>
      <c r="WDL413" s="104" t="s">
        <v>266</v>
      </c>
      <c r="WDM413" s="104" t="s">
        <v>266</v>
      </c>
      <c r="WDN413" s="104" t="s">
        <v>266</v>
      </c>
      <c r="WDO413" s="104" t="s">
        <v>266</v>
      </c>
      <c r="WDP413" s="104" t="s">
        <v>266</v>
      </c>
      <c r="WDQ413" s="104" t="s">
        <v>266</v>
      </c>
      <c r="WDR413" s="104" t="s">
        <v>266</v>
      </c>
      <c r="WDS413" s="104" t="s">
        <v>266</v>
      </c>
      <c r="WDT413" s="104" t="s">
        <v>266</v>
      </c>
      <c r="WDU413" s="104" t="s">
        <v>266</v>
      </c>
      <c r="WDV413" s="104" t="s">
        <v>266</v>
      </c>
      <c r="WDW413" s="104" t="s">
        <v>266</v>
      </c>
      <c r="WDX413" s="104" t="s">
        <v>266</v>
      </c>
      <c r="WDY413" s="104" t="s">
        <v>266</v>
      </c>
      <c r="WDZ413" s="104" t="s">
        <v>266</v>
      </c>
      <c r="WEA413" s="104" t="s">
        <v>266</v>
      </c>
      <c r="WEB413" s="104" t="s">
        <v>266</v>
      </c>
      <c r="WEC413" s="104" t="s">
        <v>266</v>
      </c>
      <c r="WED413" s="104" t="s">
        <v>266</v>
      </c>
      <c r="WEE413" s="104" t="s">
        <v>266</v>
      </c>
      <c r="WEF413" s="104" t="s">
        <v>266</v>
      </c>
      <c r="WEG413" s="104" t="s">
        <v>266</v>
      </c>
      <c r="WEH413" s="104" t="s">
        <v>266</v>
      </c>
      <c r="WEI413" s="104" t="s">
        <v>266</v>
      </c>
      <c r="WEJ413" s="104" t="s">
        <v>266</v>
      </c>
      <c r="WEK413" s="104" t="s">
        <v>266</v>
      </c>
      <c r="WEL413" s="104" t="s">
        <v>266</v>
      </c>
      <c r="WEM413" s="104" t="s">
        <v>266</v>
      </c>
      <c r="WEN413" s="104" t="s">
        <v>266</v>
      </c>
      <c r="WEO413" s="104" t="s">
        <v>266</v>
      </c>
      <c r="WEP413" s="104" t="s">
        <v>266</v>
      </c>
      <c r="WEQ413" s="104" t="s">
        <v>266</v>
      </c>
      <c r="WER413" s="104" t="s">
        <v>266</v>
      </c>
      <c r="WES413" s="104" t="s">
        <v>266</v>
      </c>
      <c r="WET413" s="104" t="s">
        <v>266</v>
      </c>
      <c r="WEU413" s="104" t="s">
        <v>266</v>
      </c>
      <c r="WEV413" s="104" t="s">
        <v>266</v>
      </c>
      <c r="WEW413" s="104" t="s">
        <v>266</v>
      </c>
      <c r="WEX413" s="104" t="s">
        <v>266</v>
      </c>
      <c r="WEY413" s="104" t="s">
        <v>266</v>
      </c>
      <c r="WEZ413" s="104" t="s">
        <v>266</v>
      </c>
      <c r="WFA413" s="104" t="s">
        <v>266</v>
      </c>
      <c r="WFB413" s="104" t="s">
        <v>266</v>
      </c>
      <c r="WFC413" s="104" t="s">
        <v>266</v>
      </c>
      <c r="WFD413" s="104" t="s">
        <v>266</v>
      </c>
      <c r="WFE413" s="104" t="s">
        <v>266</v>
      </c>
      <c r="WFF413" s="104" t="s">
        <v>266</v>
      </c>
      <c r="WFG413" s="104" t="s">
        <v>266</v>
      </c>
      <c r="WFH413" s="104" t="s">
        <v>266</v>
      </c>
      <c r="WFI413" s="104" t="s">
        <v>266</v>
      </c>
      <c r="WFJ413" s="104" t="s">
        <v>266</v>
      </c>
      <c r="WFK413" s="104" t="s">
        <v>266</v>
      </c>
      <c r="WFL413" s="104" t="s">
        <v>266</v>
      </c>
      <c r="WFM413" s="104" t="s">
        <v>266</v>
      </c>
      <c r="WFN413" s="104" t="s">
        <v>266</v>
      </c>
      <c r="WFO413" s="104" t="s">
        <v>266</v>
      </c>
      <c r="WFP413" s="104" t="s">
        <v>266</v>
      </c>
      <c r="WFQ413" s="104" t="s">
        <v>266</v>
      </c>
      <c r="WFR413" s="104" t="s">
        <v>266</v>
      </c>
      <c r="WFS413" s="104" t="s">
        <v>266</v>
      </c>
      <c r="WFT413" s="104" t="s">
        <v>266</v>
      </c>
      <c r="WFU413" s="104" t="s">
        <v>266</v>
      </c>
      <c r="WFV413" s="104" t="s">
        <v>266</v>
      </c>
      <c r="WFW413" s="104" t="s">
        <v>266</v>
      </c>
      <c r="WFX413" s="104" t="s">
        <v>266</v>
      </c>
      <c r="WFY413" s="104" t="s">
        <v>266</v>
      </c>
      <c r="WFZ413" s="104" t="s">
        <v>266</v>
      </c>
      <c r="WGA413" s="104" t="s">
        <v>266</v>
      </c>
      <c r="WGB413" s="104" t="s">
        <v>266</v>
      </c>
      <c r="WGC413" s="104" t="s">
        <v>266</v>
      </c>
      <c r="WGD413" s="104" t="s">
        <v>266</v>
      </c>
      <c r="WGE413" s="104" t="s">
        <v>266</v>
      </c>
      <c r="WGF413" s="104" t="s">
        <v>266</v>
      </c>
      <c r="WGG413" s="104" t="s">
        <v>266</v>
      </c>
      <c r="WGH413" s="104" t="s">
        <v>266</v>
      </c>
      <c r="WGI413" s="104" t="s">
        <v>266</v>
      </c>
      <c r="WGJ413" s="104" t="s">
        <v>266</v>
      </c>
      <c r="WGK413" s="104" t="s">
        <v>266</v>
      </c>
      <c r="WGL413" s="104" t="s">
        <v>266</v>
      </c>
      <c r="WGM413" s="104" t="s">
        <v>266</v>
      </c>
      <c r="WGN413" s="104" t="s">
        <v>266</v>
      </c>
      <c r="WGO413" s="104" t="s">
        <v>266</v>
      </c>
      <c r="WGP413" s="104" t="s">
        <v>266</v>
      </c>
      <c r="WGQ413" s="104" t="s">
        <v>266</v>
      </c>
      <c r="WGR413" s="104" t="s">
        <v>266</v>
      </c>
      <c r="WGS413" s="104" t="s">
        <v>266</v>
      </c>
      <c r="WGT413" s="104" t="s">
        <v>266</v>
      </c>
      <c r="WGU413" s="104" t="s">
        <v>266</v>
      </c>
      <c r="WGV413" s="104" t="s">
        <v>266</v>
      </c>
      <c r="WGW413" s="104" t="s">
        <v>266</v>
      </c>
      <c r="WGX413" s="104" t="s">
        <v>266</v>
      </c>
      <c r="WGY413" s="104" t="s">
        <v>266</v>
      </c>
      <c r="WGZ413" s="104" t="s">
        <v>266</v>
      </c>
      <c r="WHA413" s="104" t="s">
        <v>266</v>
      </c>
      <c r="WHB413" s="104" t="s">
        <v>266</v>
      </c>
      <c r="WHC413" s="104" t="s">
        <v>266</v>
      </c>
      <c r="WHD413" s="104" t="s">
        <v>266</v>
      </c>
      <c r="WHE413" s="104" t="s">
        <v>266</v>
      </c>
      <c r="WHF413" s="104" t="s">
        <v>266</v>
      </c>
      <c r="WHG413" s="104" t="s">
        <v>266</v>
      </c>
      <c r="WHH413" s="104" t="s">
        <v>266</v>
      </c>
      <c r="WHI413" s="104" t="s">
        <v>266</v>
      </c>
      <c r="WHJ413" s="104" t="s">
        <v>266</v>
      </c>
      <c r="WHK413" s="104" t="s">
        <v>266</v>
      </c>
      <c r="WHL413" s="104" t="s">
        <v>266</v>
      </c>
      <c r="WHM413" s="104" t="s">
        <v>266</v>
      </c>
      <c r="WHN413" s="104" t="s">
        <v>266</v>
      </c>
      <c r="WHO413" s="104" t="s">
        <v>266</v>
      </c>
      <c r="WHP413" s="104" t="s">
        <v>266</v>
      </c>
      <c r="WHQ413" s="104" t="s">
        <v>266</v>
      </c>
      <c r="WHR413" s="104" t="s">
        <v>266</v>
      </c>
      <c r="WHS413" s="104" t="s">
        <v>266</v>
      </c>
      <c r="WHT413" s="104" t="s">
        <v>266</v>
      </c>
      <c r="WHU413" s="104" t="s">
        <v>266</v>
      </c>
      <c r="WHV413" s="104" t="s">
        <v>266</v>
      </c>
      <c r="WHW413" s="104" t="s">
        <v>266</v>
      </c>
      <c r="WHX413" s="104" t="s">
        <v>266</v>
      </c>
      <c r="WHY413" s="104" t="s">
        <v>266</v>
      </c>
      <c r="WHZ413" s="104" t="s">
        <v>266</v>
      </c>
      <c r="WIA413" s="104" t="s">
        <v>266</v>
      </c>
      <c r="WIB413" s="104" t="s">
        <v>266</v>
      </c>
      <c r="WIC413" s="104" t="s">
        <v>266</v>
      </c>
      <c r="WID413" s="104" t="s">
        <v>266</v>
      </c>
      <c r="WIE413" s="104" t="s">
        <v>266</v>
      </c>
      <c r="WIF413" s="104" t="s">
        <v>266</v>
      </c>
      <c r="WIG413" s="104" t="s">
        <v>266</v>
      </c>
      <c r="WIH413" s="104" t="s">
        <v>266</v>
      </c>
      <c r="WII413" s="104" t="s">
        <v>266</v>
      </c>
      <c r="WIJ413" s="104" t="s">
        <v>266</v>
      </c>
      <c r="WIK413" s="104" t="s">
        <v>266</v>
      </c>
      <c r="WIL413" s="104" t="s">
        <v>266</v>
      </c>
      <c r="WIM413" s="104" t="s">
        <v>266</v>
      </c>
      <c r="WIN413" s="104" t="s">
        <v>266</v>
      </c>
      <c r="WIO413" s="104" t="s">
        <v>266</v>
      </c>
      <c r="WIP413" s="104" t="s">
        <v>266</v>
      </c>
      <c r="WIQ413" s="104" t="s">
        <v>266</v>
      </c>
      <c r="WIR413" s="104" t="s">
        <v>266</v>
      </c>
      <c r="WIS413" s="104" t="s">
        <v>266</v>
      </c>
      <c r="WIT413" s="104" t="s">
        <v>266</v>
      </c>
      <c r="WIU413" s="104" t="s">
        <v>266</v>
      </c>
      <c r="WIV413" s="104" t="s">
        <v>266</v>
      </c>
      <c r="WIW413" s="104" t="s">
        <v>266</v>
      </c>
      <c r="WIX413" s="104" t="s">
        <v>266</v>
      </c>
      <c r="WIY413" s="104" t="s">
        <v>266</v>
      </c>
      <c r="WIZ413" s="104" t="s">
        <v>266</v>
      </c>
      <c r="WJA413" s="104" t="s">
        <v>266</v>
      </c>
      <c r="WJB413" s="104" t="s">
        <v>266</v>
      </c>
      <c r="WJC413" s="104" t="s">
        <v>266</v>
      </c>
      <c r="WJD413" s="104" t="s">
        <v>266</v>
      </c>
      <c r="WJE413" s="104" t="s">
        <v>266</v>
      </c>
      <c r="WJF413" s="104" t="s">
        <v>266</v>
      </c>
      <c r="WJG413" s="104" t="s">
        <v>266</v>
      </c>
      <c r="WJH413" s="104" t="s">
        <v>266</v>
      </c>
      <c r="WJI413" s="104" t="s">
        <v>266</v>
      </c>
      <c r="WJJ413" s="104" t="s">
        <v>266</v>
      </c>
      <c r="WJK413" s="104" t="s">
        <v>266</v>
      </c>
      <c r="WJL413" s="104" t="s">
        <v>266</v>
      </c>
      <c r="WJM413" s="104" t="s">
        <v>266</v>
      </c>
      <c r="WJN413" s="104" t="s">
        <v>266</v>
      </c>
      <c r="WJO413" s="104" t="s">
        <v>266</v>
      </c>
      <c r="WJP413" s="104" t="s">
        <v>266</v>
      </c>
      <c r="WJQ413" s="104" t="s">
        <v>266</v>
      </c>
      <c r="WJR413" s="104" t="s">
        <v>266</v>
      </c>
      <c r="WJS413" s="104" t="s">
        <v>266</v>
      </c>
      <c r="WJT413" s="104" t="s">
        <v>266</v>
      </c>
      <c r="WJU413" s="104" t="s">
        <v>266</v>
      </c>
      <c r="WJV413" s="104" t="s">
        <v>266</v>
      </c>
      <c r="WJW413" s="104" t="s">
        <v>266</v>
      </c>
      <c r="WJX413" s="104" t="s">
        <v>266</v>
      </c>
      <c r="WJY413" s="104" t="s">
        <v>266</v>
      </c>
      <c r="WJZ413" s="104" t="s">
        <v>266</v>
      </c>
      <c r="WKA413" s="104" t="s">
        <v>266</v>
      </c>
      <c r="WKB413" s="104" t="s">
        <v>266</v>
      </c>
      <c r="WKC413" s="104" t="s">
        <v>266</v>
      </c>
      <c r="WKD413" s="104" t="s">
        <v>266</v>
      </c>
      <c r="WKE413" s="104" t="s">
        <v>266</v>
      </c>
      <c r="WKF413" s="104" t="s">
        <v>266</v>
      </c>
      <c r="WKG413" s="104" t="s">
        <v>266</v>
      </c>
      <c r="WKH413" s="104" t="s">
        <v>266</v>
      </c>
      <c r="WKI413" s="104" t="s">
        <v>266</v>
      </c>
      <c r="WKJ413" s="104" t="s">
        <v>266</v>
      </c>
      <c r="WKK413" s="104" t="s">
        <v>266</v>
      </c>
      <c r="WKL413" s="104" t="s">
        <v>266</v>
      </c>
      <c r="WKM413" s="104" t="s">
        <v>266</v>
      </c>
      <c r="WKN413" s="104" t="s">
        <v>266</v>
      </c>
      <c r="WKO413" s="104" t="s">
        <v>266</v>
      </c>
      <c r="WKP413" s="104" t="s">
        <v>266</v>
      </c>
      <c r="WKQ413" s="104" t="s">
        <v>266</v>
      </c>
      <c r="WKR413" s="104" t="s">
        <v>266</v>
      </c>
      <c r="WKS413" s="104" t="s">
        <v>266</v>
      </c>
      <c r="WKT413" s="104" t="s">
        <v>266</v>
      </c>
      <c r="WKU413" s="104" t="s">
        <v>266</v>
      </c>
      <c r="WKV413" s="104" t="s">
        <v>266</v>
      </c>
      <c r="WKW413" s="104" t="s">
        <v>266</v>
      </c>
      <c r="WKX413" s="104" t="s">
        <v>266</v>
      </c>
      <c r="WKY413" s="104" t="s">
        <v>266</v>
      </c>
      <c r="WKZ413" s="104" t="s">
        <v>266</v>
      </c>
      <c r="WLA413" s="104" t="s">
        <v>266</v>
      </c>
      <c r="WLB413" s="104" t="s">
        <v>266</v>
      </c>
      <c r="WLC413" s="104" t="s">
        <v>266</v>
      </c>
      <c r="WLD413" s="104" t="s">
        <v>266</v>
      </c>
      <c r="WLE413" s="104" t="s">
        <v>266</v>
      </c>
      <c r="WLF413" s="104" t="s">
        <v>266</v>
      </c>
      <c r="WLG413" s="104" t="s">
        <v>266</v>
      </c>
      <c r="WLH413" s="104" t="s">
        <v>266</v>
      </c>
      <c r="WLI413" s="104" t="s">
        <v>266</v>
      </c>
      <c r="WLJ413" s="104" t="s">
        <v>266</v>
      </c>
      <c r="WLK413" s="104" t="s">
        <v>266</v>
      </c>
      <c r="WLL413" s="104" t="s">
        <v>266</v>
      </c>
      <c r="WLM413" s="104" t="s">
        <v>266</v>
      </c>
      <c r="WLN413" s="104" t="s">
        <v>266</v>
      </c>
      <c r="WLO413" s="104" t="s">
        <v>266</v>
      </c>
      <c r="WLP413" s="104" t="s">
        <v>266</v>
      </c>
      <c r="WLQ413" s="104" t="s">
        <v>266</v>
      </c>
      <c r="WLR413" s="104" t="s">
        <v>266</v>
      </c>
      <c r="WLS413" s="104" t="s">
        <v>266</v>
      </c>
      <c r="WLT413" s="104" t="s">
        <v>266</v>
      </c>
      <c r="WLU413" s="104" t="s">
        <v>266</v>
      </c>
      <c r="WLV413" s="104" t="s">
        <v>266</v>
      </c>
      <c r="WLW413" s="104" t="s">
        <v>266</v>
      </c>
      <c r="WLX413" s="104" t="s">
        <v>266</v>
      </c>
      <c r="WLY413" s="104" t="s">
        <v>266</v>
      </c>
      <c r="WLZ413" s="104" t="s">
        <v>266</v>
      </c>
      <c r="WMA413" s="104" t="s">
        <v>266</v>
      </c>
      <c r="WMB413" s="104" t="s">
        <v>266</v>
      </c>
      <c r="WMC413" s="104" t="s">
        <v>266</v>
      </c>
      <c r="WMD413" s="104" t="s">
        <v>266</v>
      </c>
      <c r="WME413" s="104" t="s">
        <v>266</v>
      </c>
      <c r="WMF413" s="104" t="s">
        <v>266</v>
      </c>
      <c r="WMG413" s="104" t="s">
        <v>266</v>
      </c>
      <c r="WMH413" s="104" t="s">
        <v>266</v>
      </c>
      <c r="WMI413" s="104" t="s">
        <v>266</v>
      </c>
      <c r="WMJ413" s="104" t="s">
        <v>266</v>
      </c>
      <c r="WMK413" s="104" t="s">
        <v>266</v>
      </c>
      <c r="WML413" s="104" t="s">
        <v>266</v>
      </c>
      <c r="WMM413" s="104" t="s">
        <v>266</v>
      </c>
      <c r="WMN413" s="104" t="s">
        <v>266</v>
      </c>
      <c r="WMO413" s="104" t="s">
        <v>266</v>
      </c>
      <c r="WMP413" s="104" t="s">
        <v>266</v>
      </c>
      <c r="WMQ413" s="104" t="s">
        <v>266</v>
      </c>
      <c r="WMR413" s="104" t="s">
        <v>266</v>
      </c>
      <c r="WMS413" s="104" t="s">
        <v>266</v>
      </c>
      <c r="WMT413" s="104" t="s">
        <v>266</v>
      </c>
      <c r="WMU413" s="104" t="s">
        <v>266</v>
      </c>
      <c r="WMV413" s="104" t="s">
        <v>266</v>
      </c>
      <c r="WMW413" s="104" t="s">
        <v>266</v>
      </c>
      <c r="WMX413" s="104" t="s">
        <v>266</v>
      </c>
      <c r="WMY413" s="104" t="s">
        <v>266</v>
      </c>
      <c r="WMZ413" s="104" t="s">
        <v>266</v>
      </c>
      <c r="WNA413" s="104" t="s">
        <v>266</v>
      </c>
      <c r="WNB413" s="104" t="s">
        <v>266</v>
      </c>
      <c r="WNC413" s="104" t="s">
        <v>266</v>
      </c>
      <c r="WND413" s="104" t="s">
        <v>266</v>
      </c>
      <c r="WNE413" s="104" t="s">
        <v>266</v>
      </c>
      <c r="WNF413" s="104" t="s">
        <v>266</v>
      </c>
      <c r="WNG413" s="104" t="s">
        <v>266</v>
      </c>
      <c r="WNH413" s="104" t="s">
        <v>266</v>
      </c>
      <c r="WNI413" s="104" t="s">
        <v>266</v>
      </c>
      <c r="WNJ413" s="104" t="s">
        <v>266</v>
      </c>
      <c r="WNK413" s="104" t="s">
        <v>266</v>
      </c>
      <c r="WNL413" s="104" t="s">
        <v>266</v>
      </c>
      <c r="WNM413" s="104" t="s">
        <v>266</v>
      </c>
      <c r="WNN413" s="104" t="s">
        <v>266</v>
      </c>
      <c r="WNO413" s="104" t="s">
        <v>266</v>
      </c>
      <c r="WNP413" s="104" t="s">
        <v>266</v>
      </c>
      <c r="WNQ413" s="104" t="s">
        <v>266</v>
      </c>
      <c r="WNR413" s="104" t="s">
        <v>266</v>
      </c>
      <c r="WNS413" s="104" t="s">
        <v>266</v>
      </c>
      <c r="WNT413" s="104" t="s">
        <v>266</v>
      </c>
      <c r="WNU413" s="104" t="s">
        <v>266</v>
      </c>
      <c r="WNV413" s="104" t="s">
        <v>266</v>
      </c>
      <c r="WNW413" s="104" t="s">
        <v>266</v>
      </c>
      <c r="WNX413" s="104" t="s">
        <v>266</v>
      </c>
      <c r="WNY413" s="104" t="s">
        <v>266</v>
      </c>
      <c r="WNZ413" s="104" t="s">
        <v>266</v>
      </c>
      <c r="WOA413" s="104" t="s">
        <v>266</v>
      </c>
      <c r="WOB413" s="104" t="s">
        <v>266</v>
      </c>
      <c r="WOC413" s="104" t="s">
        <v>266</v>
      </c>
      <c r="WOD413" s="104" t="s">
        <v>266</v>
      </c>
      <c r="WOE413" s="104" t="s">
        <v>266</v>
      </c>
      <c r="WOF413" s="104" t="s">
        <v>266</v>
      </c>
      <c r="WOG413" s="104" t="s">
        <v>266</v>
      </c>
      <c r="WOH413" s="104" t="s">
        <v>266</v>
      </c>
      <c r="WOI413" s="104" t="s">
        <v>266</v>
      </c>
      <c r="WOJ413" s="104" t="s">
        <v>266</v>
      </c>
      <c r="WOK413" s="104" t="s">
        <v>266</v>
      </c>
      <c r="WOL413" s="104" t="s">
        <v>266</v>
      </c>
      <c r="WOM413" s="104" t="s">
        <v>266</v>
      </c>
      <c r="WON413" s="104" t="s">
        <v>266</v>
      </c>
      <c r="WOO413" s="104" t="s">
        <v>266</v>
      </c>
      <c r="WOP413" s="104" t="s">
        <v>266</v>
      </c>
      <c r="WOQ413" s="104" t="s">
        <v>266</v>
      </c>
      <c r="WOR413" s="104" t="s">
        <v>266</v>
      </c>
      <c r="WOS413" s="104" t="s">
        <v>266</v>
      </c>
      <c r="WOT413" s="104" t="s">
        <v>266</v>
      </c>
      <c r="WOU413" s="104" t="s">
        <v>266</v>
      </c>
      <c r="WOV413" s="104" t="s">
        <v>266</v>
      </c>
      <c r="WOW413" s="104" t="s">
        <v>266</v>
      </c>
      <c r="WOX413" s="104" t="s">
        <v>266</v>
      </c>
      <c r="WOY413" s="104" t="s">
        <v>266</v>
      </c>
      <c r="WOZ413" s="104" t="s">
        <v>266</v>
      </c>
      <c r="WPA413" s="104" t="s">
        <v>266</v>
      </c>
      <c r="WPB413" s="104" t="s">
        <v>266</v>
      </c>
      <c r="WPC413" s="104" t="s">
        <v>266</v>
      </c>
      <c r="WPD413" s="104" t="s">
        <v>266</v>
      </c>
      <c r="WPE413" s="104" t="s">
        <v>266</v>
      </c>
      <c r="WPF413" s="104" t="s">
        <v>266</v>
      </c>
      <c r="WPG413" s="104" t="s">
        <v>266</v>
      </c>
      <c r="WPH413" s="104" t="s">
        <v>266</v>
      </c>
      <c r="WPI413" s="104" t="s">
        <v>266</v>
      </c>
      <c r="WPJ413" s="104" t="s">
        <v>266</v>
      </c>
      <c r="WPK413" s="104" t="s">
        <v>266</v>
      </c>
      <c r="WPL413" s="104" t="s">
        <v>266</v>
      </c>
      <c r="WPM413" s="104" t="s">
        <v>266</v>
      </c>
      <c r="WPN413" s="104" t="s">
        <v>266</v>
      </c>
      <c r="WPO413" s="104" t="s">
        <v>266</v>
      </c>
      <c r="WPP413" s="104" t="s">
        <v>266</v>
      </c>
      <c r="WPQ413" s="104" t="s">
        <v>266</v>
      </c>
      <c r="WPR413" s="104" t="s">
        <v>266</v>
      </c>
      <c r="WPS413" s="104" t="s">
        <v>266</v>
      </c>
      <c r="WPT413" s="104" t="s">
        <v>266</v>
      </c>
      <c r="WPU413" s="104" t="s">
        <v>266</v>
      </c>
      <c r="WPV413" s="104" t="s">
        <v>266</v>
      </c>
      <c r="WPW413" s="104" t="s">
        <v>266</v>
      </c>
      <c r="WPX413" s="104" t="s">
        <v>266</v>
      </c>
      <c r="WPY413" s="104" t="s">
        <v>266</v>
      </c>
      <c r="WPZ413" s="104" t="s">
        <v>266</v>
      </c>
      <c r="WQA413" s="104" t="s">
        <v>266</v>
      </c>
      <c r="WQB413" s="104" t="s">
        <v>266</v>
      </c>
      <c r="WQC413" s="104" t="s">
        <v>266</v>
      </c>
      <c r="WQD413" s="104" t="s">
        <v>266</v>
      </c>
      <c r="WQE413" s="104" t="s">
        <v>266</v>
      </c>
      <c r="WQF413" s="104" t="s">
        <v>266</v>
      </c>
      <c r="WQG413" s="104" t="s">
        <v>266</v>
      </c>
      <c r="WQH413" s="104" t="s">
        <v>266</v>
      </c>
      <c r="WQI413" s="104" t="s">
        <v>266</v>
      </c>
      <c r="WQJ413" s="104" t="s">
        <v>266</v>
      </c>
      <c r="WQK413" s="104" t="s">
        <v>266</v>
      </c>
      <c r="WQL413" s="104" t="s">
        <v>266</v>
      </c>
      <c r="WQM413" s="104" t="s">
        <v>266</v>
      </c>
      <c r="WQN413" s="104" t="s">
        <v>266</v>
      </c>
      <c r="WQO413" s="104" t="s">
        <v>266</v>
      </c>
      <c r="WQP413" s="104" t="s">
        <v>266</v>
      </c>
      <c r="WQQ413" s="104" t="s">
        <v>266</v>
      </c>
      <c r="WQR413" s="104" t="s">
        <v>266</v>
      </c>
      <c r="WQS413" s="104" t="s">
        <v>266</v>
      </c>
      <c r="WQT413" s="104" t="s">
        <v>266</v>
      </c>
      <c r="WQU413" s="104" t="s">
        <v>266</v>
      </c>
      <c r="WQV413" s="104" t="s">
        <v>266</v>
      </c>
      <c r="WQW413" s="104" t="s">
        <v>266</v>
      </c>
      <c r="WQX413" s="104" t="s">
        <v>266</v>
      </c>
      <c r="WQY413" s="104" t="s">
        <v>266</v>
      </c>
      <c r="WQZ413" s="104" t="s">
        <v>266</v>
      </c>
      <c r="WRA413" s="104" t="s">
        <v>266</v>
      </c>
      <c r="WRB413" s="104" t="s">
        <v>266</v>
      </c>
      <c r="WRC413" s="104" t="s">
        <v>266</v>
      </c>
      <c r="WRD413" s="104" t="s">
        <v>266</v>
      </c>
      <c r="WRE413" s="104" t="s">
        <v>266</v>
      </c>
      <c r="WRF413" s="104" t="s">
        <v>266</v>
      </c>
      <c r="WRG413" s="104" t="s">
        <v>266</v>
      </c>
      <c r="WRH413" s="104" t="s">
        <v>266</v>
      </c>
      <c r="WRI413" s="104" t="s">
        <v>266</v>
      </c>
      <c r="WRJ413" s="104" t="s">
        <v>266</v>
      </c>
      <c r="WRK413" s="104" t="s">
        <v>266</v>
      </c>
      <c r="WRL413" s="104" t="s">
        <v>266</v>
      </c>
      <c r="WRM413" s="104" t="s">
        <v>266</v>
      </c>
      <c r="WRN413" s="104" t="s">
        <v>266</v>
      </c>
      <c r="WRO413" s="104" t="s">
        <v>266</v>
      </c>
      <c r="WRP413" s="104" t="s">
        <v>266</v>
      </c>
      <c r="WRQ413" s="104" t="s">
        <v>266</v>
      </c>
      <c r="WRR413" s="104" t="s">
        <v>266</v>
      </c>
      <c r="WRS413" s="104" t="s">
        <v>266</v>
      </c>
      <c r="WRT413" s="104" t="s">
        <v>266</v>
      </c>
      <c r="WRU413" s="104" t="s">
        <v>266</v>
      </c>
      <c r="WRV413" s="104" t="s">
        <v>266</v>
      </c>
      <c r="WRW413" s="104" t="s">
        <v>266</v>
      </c>
      <c r="WRX413" s="104" t="s">
        <v>266</v>
      </c>
      <c r="WRY413" s="104" t="s">
        <v>266</v>
      </c>
      <c r="WRZ413" s="104" t="s">
        <v>266</v>
      </c>
      <c r="WSA413" s="104" t="s">
        <v>266</v>
      </c>
      <c r="WSB413" s="104" t="s">
        <v>266</v>
      </c>
      <c r="WSC413" s="104" t="s">
        <v>266</v>
      </c>
      <c r="WSD413" s="104" t="s">
        <v>266</v>
      </c>
      <c r="WSE413" s="104" t="s">
        <v>266</v>
      </c>
      <c r="WSF413" s="104" t="s">
        <v>266</v>
      </c>
      <c r="WSG413" s="104" t="s">
        <v>266</v>
      </c>
      <c r="WSH413" s="104" t="s">
        <v>266</v>
      </c>
      <c r="WSI413" s="104" t="s">
        <v>266</v>
      </c>
      <c r="WSJ413" s="104" t="s">
        <v>266</v>
      </c>
      <c r="WSK413" s="104" t="s">
        <v>266</v>
      </c>
      <c r="WSL413" s="104" t="s">
        <v>266</v>
      </c>
      <c r="WSM413" s="104" t="s">
        <v>266</v>
      </c>
      <c r="WSN413" s="104" t="s">
        <v>266</v>
      </c>
      <c r="WSO413" s="104" t="s">
        <v>266</v>
      </c>
      <c r="WSP413" s="104" t="s">
        <v>266</v>
      </c>
      <c r="WSQ413" s="104" t="s">
        <v>266</v>
      </c>
      <c r="WSR413" s="104" t="s">
        <v>266</v>
      </c>
      <c r="WSS413" s="104" t="s">
        <v>266</v>
      </c>
      <c r="WST413" s="104" t="s">
        <v>266</v>
      </c>
      <c r="WSU413" s="104" t="s">
        <v>266</v>
      </c>
      <c r="WSV413" s="104" t="s">
        <v>266</v>
      </c>
      <c r="WSW413" s="104" t="s">
        <v>266</v>
      </c>
      <c r="WSX413" s="104" t="s">
        <v>266</v>
      </c>
      <c r="WSY413" s="104" t="s">
        <v>266</v>
      </c>
      <c r="WSZ413" s="104" t="s">
        <v>266</v>
      </c>
      <c r="WTA413" s="104" t="s">
        <v>266</v>
      </c>
      <c r="WTB413" s="104" t="s">
        <v>266</v>
      </c>
      <c r="WTC413" s="104" t="s">
        <v>266</v>
      </c>
      <c r="WTD413" s="104" t="s">
        <v>266</v>
      </c>
      <c r="WTE413" s="104" t="s">
        <v>266</v>
      </c>
      <c r="WTF413" s="104" t="s">
        <v>266</v>
      </c>
      <c r="WTG413" s="104" t="s">
        <v>266</v>
      </c>
      <c r="WTH413" s="104" t="s">
        <v>266</v>
      </c>
      <c r="WTI413" s="104" t="s">
        <v>266</v>
      </c>
      <c r="WTJ413" s="104" t="s">
        <v>266</v>
      </c>
      <c r="WTK413" s="104" t="s">
        <v>266</v>
      </c>
      <c r="WTL413" s="104" t="s">
        <v>266</v>
      </c>
      <c r="WTM413" s="104" t="s">
        <v>266</v>
      </c>
      <c r="WTN413" s="104" t="s">
        <v>266</v>
      </c>
      <c r="WTO413" s="104" t="s">
        <v>266</v>
      </c>
      <c r="WTP413" s="104" t="s">
        <v>266</v>
      </c>
      <c r="WTQ413" s="104" t="s">
        <v>266</v>
      </c>
      <c r="WTR413" s="104" t="s">
        <v>266</v>
      </c>
      <c r="WTS413" s="104" t="s">
        <v>266</v>
      </c>
      <c r="WTT413" s="104" t="s">
        <v>266</v>
      </c>
      <c r="WTU413" s="104" t="s">
        <v>266</v>
      </c>
      <c r="WTV413" s="104" t="s">
        <v>266</v>
      </c>
      <c r="WTW413" s="104" t="s">
        <v>266</v>
      </c>
      <c r="WTX413" s="104" t="s">
        <v>266</v>
      </c>
      <c r="WTY413" s="104" t="s">
        <v>266</v>
      </c>
      <c r="WTZ413" s="104" t="s">
        <v>266</v>
      </c>
      <c r="WUA413" s="104" t="s">
        <v>266</v>
      </c>
      <c r="WUB413" s="104" t="s">
        <v>266</v>
      </c>
      <c r="WUC413" s="104" t="s">
        <v>266</v>
      </c>
      <c r="WUD413" s="104" t="s">
        <v>266</v>
      </c>
      <c r="WUE413" s="104" t="s">
        <v>266</v>
      </c>
      <c r="WUF413" s="104" t="s">
        <v>266</v>
      </c>
      <c r="WUG413" s="104" t="s">
        <v>266</v>
      </c>
      <c r="WUH413" s="104" t="s">
        <v>266</v>
      </c>
      <c r="WUI413" s="104" t="s">
        <v>266</v>
      </c>
      <c r="WUJ413" s="104" t="s">
        <v>266</v>
      </c>
      <c r="WUK413" s="104" t="s">
        <v>266</v>
      </c>
      <c r="WUL413" s="104" t="s">
        <v>266</v>
      </c>
      <c r="WUM413" s="104" t="s">
        <v>266</v>
      </c>
      <c r="WUN413" s="104" t="s">
        <v>266</v>
      </c>
      <c r="WUO413" s="104" t="s">
        <v>266</v>
      </c>
      <c r="WUP413" s="104" t="s">
        <v>266</v>
      </c>
      <c r="WUQ413" s="104" t="s">
        <v>266</v>
      </c>
      <c r="WUR413" s="104" t="s">
        <v>266</v>
      </c>
      <c r="WUS413" s="104" t="s">
        <v>266</v>
      </c>
      <c r="WUT413" s="104" t="s">
        <v>266</v>
      </c>
      <c r="WUU413" s="104" t="s">
        <v>266</v>
      </c>
      <c r="WUV413" s="104" t="s">
        <v>266</v>
      </c>
      <c r="WUW413" s="104" t="s">
        <v>266</v>
      </c>
      <c r="WUX413" s="104" t="s">
        <v>266</v>
      </c>
      <c r="WUY413" s="104" t="s">
        <v>266</v>
      </c>
      <c r="WUZ413" s="104" t="s">
        <v>266</v>
      </c>
      <c r="WVA413" s="104" t="s">
        <v>266</v>
      </c>
      <c r="WVB413" s="104" t="s">
        <v>266</v>
      </c>
      <c r="WVC413" s="104" t="s">
        <v>266</v>
      </c>
      <c r="WVD413" s="104" t="s">
        <v>266</v>
      </c>
      <c r="WVE413" s="104" t="s">
        <v>266</v>
      </c>
      <c r="WVF413" s="104" t="s">
        <v>266</v>
      </c>
      <c r="WVG413" s="104" t="s">
        <v>266</v>
      </c>
      <c r="WVH413" s="104" t="s">
        <v>266</v>
      </c>
      <c r="WVI413" s="104" t="s">
        <v>266</v>
      </c>
      <c r="WVJ413" s="104" t="s">
        <v>266</v>
      </c>
      <c r="WVK413" s="104" t="s">
        <v>266</v>
      </c>
      <c r="WVL413" s="104" t="s">
        <v>266</v>
      </c>
      <c r="WVM413" s="104" t="s">
        <v>266</v>
      </c>
      <c r="WVN413" s="104" t="s">
        <v>266</v>
      </c>
      <c r="WVO413" s="104" t="s">
        <v>266</v>
      </c>
      <c r="WVP413" s="104" t="s">
        <v>266</v>
      </c>
      <c r="WVQ413" s="104" t="s">
        <v>266</v>
      </c>
      <c r="WVR413" s="104" t="s">
        <v>266</v>
      </c>
      <c r="WVS413" s="104" t="s">
        <v>266</v>
      </c>
      <c r="WVT413" s="104" t="s">
        <v>266</v>
      </c>
      <c r="WVU413" s="104" t="s">
        <v>266</v>
      </c>
      <c r="WVV413" s="104" t="s">
        <v>266</v>
      </c>
      <c r="WVW413" s="104" t="s">
        <v>266</v>
      </c>
      <c r="WVX413" s="104" t="s">
        <v>266</v>
      </c>
      <c r="WVY413" s="104" t="s">
        <v>266</v>
      </c>
      <c r="WVZ413" s="104" t="s">
        <v>266</v>
      </c>
      <c r="WWA413" s="104" t="s">
        <v>266</v>
      </c>
      <c r="WWB413" s="104" t="s">
        <v>266</v>
      </c>
      <c r="WWC413" s="104" t="s">
        <v>266</v>
      </c>
      <c r="WWD413" s="104" t="s">
        <v>266</v>
      </c>
      <c r="WWE413" s="104" t="s">
        <v>266</v>
      </c>
      <c r="WWF413" s="104" t="s">
        <v>266</v>
      </c>
      <c r="WWG413" s="104" t="s">
        <v>266</v>
      </c>
      <c r="WWH413" s="104" t="s">
        <v>266</v>
      </c>
      <c r="WWI413" s="104" t="s">
        <v>266</v>
      </c>
      <c r="WWJ413" s="104" t="s">
        <v>266</v>
      </c>
      <c r="WWK413" s="104" t="s">
        <v>266</v>
      </c>
      <c r="WWL413" s="104" t="s">
        <v>266</v>
      </c>
      <c r="WWM413" s="104" t="s">
        <v>266</v>
      </c>
      <c r="WWN413" s="104" t="s">
        <v>266</v>
      </c>
      <c r="WWO413" s="104" t="s">
        <v>266</v>
      </c>
      <c r="WWP413" s="104" t="s">
        <v>266</v>
      </c>
      <c r="WWQ413" s="104" t="s">
        <v>266</v>
      </c>
      <c r="WWR413" s="104" t="s">
        <v>266</v>
      </c>
      <c r="WWS413" s="104" t="s">
        <v>266</v>
      </c>
      <c r="WWT413" s="104" t="s">
        <v>266</v>
      </c>
      <c r="WWU413" s="104" t="s">
        <v>266</v>
      </c>
      <c r="WWV413" s="104" t="s">
        <v>266</v>
      </c>
      <c r="WWW413" s="104" t="s">
        <v>266</v>
      </c>
      <c r="WWX413" s="104" t="s">
        <v>266</v>
      </c>
      <c r="WWY413" s="104" t="s">
        <v>266</v>
      </c>
      <c r="WWZ413" s="104" t="s">
        <v>266</v>
      </c>
      <c r="WXA413" s="104" t="s">
        <v>266</v>
      </c>
      <c r="WXB413" s="104" t="s">
        <v>266</v>
      </c>
      <c r="WXC413" s="104" t="s">
        <v>266</v>
      </c>
      <c r="WXD413" s="104" t="s">
        <v>266</v>
      </c>
      <c r="WXE413" s="104" t="s">
        <v>266</v>
      </c>
      <c r="WXF413" s="104" t="s">
        <v>266</v>
      </c>
      <c r="WXG413" s="104" t="s">
        <v>266</v>
      </c>
      <c r="WXH413" s="104" t="s">
        <v>266</v>
      </c>
      <c r="WXI413" s="104" t="s">
        <v>266</v>
      </c>
      <c r="WXJ413" s="104" t="s">
        <v>266</v>
      </c>
      <c r="WXK413" s="104" t="s">
        <v>266</v>
      </c>
      <c r="WXL413" s="104" t="s">
        <v>266</v>
      </c>
      <c r="WXM413" s="104" t="s">
        <v>266</v>
      </c>
      <c r="WXN413" s="104" t="s">
        <v>266</v>
      </c>
      <c r="WXO413" s="104" t="s">
        <v>266</v>
      </c>
      <c r="WXP413" s="104" t="s">
        <v>266</v>
      </c>
      <c r="WXQ413" s="104" t="s">
        <v>266</v>
      </c>
      <c r="WXR413" s="104" t="s">
        <v>266</v>
      </c>
      <c r="WXS413" s="104" t="s">
        <v>266</v>
      </c>
      <c r="WXT413" s="104" t="s">
        <v>266</v>
      </c>
      <c r="WXU413" s="104" t="s">
        <v>266</v>
      </c>
      <c r="WXV413" s="104" t="s">
        <v>266</v>
      </c>
      <c r="WXW413" s="104" t="s">
        <v>266</v>
      </c>
      <c r="WXX413" s="104" t="s">
        <v>266</v>
      </c>
      <c r="WXY413" s="104" t="s">
        <v>266</v>
      </c>
      <c r="WXZ413" s="104" t="s">
        <v>266</v>
      </c>
      <c r="WYA413" s="104" t="s">
        <v>266</v>
      </c>
      <c r="WYB413" s="104" t="s">
        <v>266</v>
      </c>
      <c r="WYC413" s="104" t="s">
        <v>266</v>
      </c>
      <c r="WYD413" s="104" t="s">
        <v>266</v>
      </c>
      <c r="WYE413" s="104" t="s">
        <v>266</v>
      </c>
      <c r="WYF413" s="104" t="s">
        <v>266</v>
      </c>
      <c r="WYG413" s="104" t="s">
        <v>266</v>
      </c>
      <c r="WYH413" s="104" t="s">
        <v>266</v>
      </c>
      <c r="WYI413" s="104" t="s">
        <v>266</v>
      </c>
      <c r="WYJ413" s="104" t="s">
        <v>266</v>
      </c>
      <c r="WYK413" s="104" t="s">
        <v>266</v>
      </c>
      <c r="WYL413" s="104" t="s">
        <v>266</v>
      </c>
      <c r="WYM413" s="104" t="s">
        <v>266</v>
      </c>
      <c r="WYN413" s="104" t="s">
        <v>266</v>
      </c>
      <c r="WYO413" s="104" t="s">
        <v>266</v>
      </c>
      <c r="WYP413" s="104" t="s">
        <v>266</v>
      </c>
      <c r="WYQ413" s="104" t="s">
        <v>266</v>
      </c>
      <c r="WYR413" s="104" t="s">
        <v>266</v>
      </c>
      <c r="WYS413" s="104" t="s">
        <v>266</v>
      </c>
      <c r="WYT413" s="104" t="s">
        <v>266</v>
      </c>
      <c r="WYU413" s="104" t="s">
        <v>266</v>
      </c>
      <c r="WYV413" s="104" t="s">
        <v>266</v>
      </c>
      <c r="WYW413" s="104" t="s">
        <v>266</v>
      </c>
      <c r="WYX413" s="104" t="s">
        <v>266</v>
      </c>
      <c r="WYY413" s="104" t="s">
        <v>266</v>
      </c>
      <c r="WYZ413" s="104" t="s">
        <v>266</v>
      </c>
      <c r="WZA413" s="104" t="s">
        <v>266</v>
      </c>
      <c r="WZB413" s="104" t="s">
        <v>266</v>
      </c>
      <c r="WZC413" s="104" t="s">
        <v>266</v>
      </c>
      <c r="WZD413" s="104" t="s">
        <v>266</v>
      </c>
      <c r="WZE413" s="104" t="s">
        <v>266</v>
      </c>
      <c r="WZF413" s="104" t="s">
        <v>266</v>
      </c>
      <c r="WZG413" s="104" t="s">
        <v>266</v>
      </c>
      <c r="WZH413" s="104" t="s">
        <v>266</v>
      </c>
      <c r="WZI413" s="104" t="s">
        <v>266</v>
      </c>
      <c r="WZJ413" s="104" t="s">
        <v>266</v>
      </c>
      <c r="WZK413" s="104" t="s">
        <v>266</v>
      </c>
      <c r="WZL413" s="104" t="s">
        <v>266</v>
      </c>
      <c r="WZM413" s="104" t="s">
        <v>266</v>
      </c>
      <c r="WZN413" s="104" t="s">
        <v>266</v>
      </c>
      <c r="WZO413" s="104" t="s">
        <v>266</v>
      </c>
      <c r="WZP413" s="104" t="s">
        <v>266</v>
      </c>
      <c r="WZQ413" s="104" t="s">
        <v>266</v>
      </c>
      <c r="WZR413" s="104" t="s">
        <v>266</v>
      </c>
      <c r="WZS413" s="104" t="s">
        <v>266</v>
      </c>
      <c r="WZT413" s="104" t="s">
        <v>266</v>
      </c>
      <c r="WZU413" s="104" t="s">
        <v>266</v>
      </c>
      <c r="WZV413" s="104" t="s">
        <v>266</v>
      </c>
      <c r="WZW413" s="104" t="s">
        <v>266</v>
      </c>
      <c r="WZX413" s="104" t="s">
        <v>266</v>
      </c>
      <c r="WZY413" s="104" t="s">
        <v>266</v>
      </c>
      <c r="WZZ413" s="104" t="s">
        <v>266</v>
      </c>
      <c r="XAA413" s="104" t="s">
        <v>266</v>
      </c>
      <c r="XAB413" s="104" t="s">
        <v>266</v>
      </c>
      <c r="XAC413" s="104" t="s">
        <v>266</v>
      </c>
      <c r="XAD413" s="104" t="s">
        <v>266</v>
      </c>
      <c r="XAE413" s="104" t="s">
        <v>266</v>
      </c>
      <c r="XAF413" s="104" t="s">
        <v>266</v>
      </c>
      <c r="XAG413" s="104" t="s">
        <v>266</v>
      </c>
      <c r="XAH413" s="104" t="s">
        <v>266</v>
      </c>
      <c r="XAI413" s="104" t="s">
        <v>266</v>
      </c>
      <c r="XAJ413" s="104" t="s">
        <v>266</v>
      </c>
      <c r="XAK413" s="104" t="s">
        <v>266</v>
      </c>
      <c r="XAL413" s="104" t="s">
        <v>266</v>
      </c>
      <c r="XAM413" s="104" t="s">
        <v>266</v>
      </c>
      <c r="XAN413" s="104" t="s">
        <v>266</v>
      </c>
      <c r="XAO413" s="104" t="s">
        <v>266</v>
      </c>
      <c r="XAP413" s="104" t="s">
        <v>266</v>
      </c>
      <c r="XAQ413" s="104" t="s">
        <v>266</v>
      </c>
      <c r="XAR413" s="104" t="s">
        <v>266</v>
      </c>
      <c r="XAS413" s="104" t="s">
        <v>266</v>
      </c>
      <c r="XAT413" s="104" t="s">
        <v>266</v>
      </c>
      <c r="XAU413" s="104" t="s">
        <v>266</v>
      </c>
      <c r="XAV413" s="104" t="s">
        <v>266</v>
      </c>
      <c r="XAW413" s="104" t="s">
        <v>266</v>
      </c>
      <c r="XAX413" s="104" t="s">
        <v>266</v>
      </c>
      <c r="XAY413" s="104" t="s">
        <v>266</v>
      </c>
      <c r="XAZ413" s="104" t="s">
        <v>266</v>
      </c>
      <c r="XBA413" s="104" t="s">
        <v>266</v>
      </c>
      <c r="XBB413" s="104" t="s">
        <v>266</v>
      </c>
      <c r="XBC413" s="104" t="s">
        <v>266</v>
      </c>
      <c r="XBD413" s="104" t="s">
        <v>266</v>
      </c>
      <c r="XBE413" s="104" t="s">
        <v>266</v>
      </c>
      <c r="XBF413" s="104" t="s">
        <v>266</v>
      </c>
      <c r="XBG413" s="104" t="s">
        <v>266</v>
      </c>
      <c r="XBH413" s="104" t="s">
        <v>266</v>
      </c>
      <c r="XBI413" s="104" t="s">
        <v>266</v>
      </c>
      <c r="XBJ413" s="104" t="s">
        <v>266</v>
      </c>
      <c r="XBK413" s="104" t="s">
        <v>266</v>
      </c>
      <c r="XBL413" s="104" t="s">
        <v>266</v>
      </c>
      <c r="XBM413" s="104" t="s">
        <v>266</v>
      </c>
      <c r="XBN413" s="104" t="s">
        <v>266</v>
      </c>
      <c r="XBO413" s="104" t="s">
        <v>266</v>
      </c>
      <c r="XBP413" s="104" t="s">
        <v>266</v>
      </c>
      <c r="XBQ413" s="104" t="s">
        <v>266</v>
      </c>
      <c r="XBR413" s="104" t="s">
        <v>266</v>
      </c>
      <c r="XBS413" s="104" t="s">
        <v>266</v>
      </c>
      <c r="XBT413" s="104" t="s">
        <v>266</v>
      </c>
      <c r="XBU413" s="104" t="s">
        <v>266</v>
      </c>
      <c r="XBV413" s="104" t="s">
        <v>266</v>
      </c>
      <c r="XBW413" s="104" t="s">
        <v>266</v>
      </c>
      <c r="XBX413" s="104" t="s">
        <v>266</v>
      </c>
      <c r="XBY413" s="104" t="s">
        <v>266</v>
      </c>
      <c r="XBZ413" s="104" t="s">
        <v>266</v>
      </c>
      <c r="XCA413" s="104" t="s">
        <v>266</v>
      </c>
      <c r="XCB413" s="104" t="s">
        <v>266</v>
      </c>
      <c r="XCC413" s="104" t="s">
        <v>266</v>
      </c>
      <c r="XCD413" s="104" t="s">
        <v>266</v>
      </c>
      <c r="XCE413" s="104" t="s">
        <v>266</v>
      </c>
      <c r="XCF413" s="104" t="s">
        <v>266</v>
      </c>
      <c r="XCG413" s="104" t="s">
        <v>266</v>
      </c>
      <c r="XCH413" s="104" t="s">
        <v>266</v>
      </c>
      <c r="XCI413" s="104" t="s">
        <v>266</v>
      </c>
      <c r="XCJ413" s="104" t="s">
        <v>266</v>
      </c>
      <c r="XCK413" s="104" t="s">
        <v>266</v>
      </c>
      <c r="XCL413" s="104" t="s">
        <v>266</v>
      </c>
      <c r="XCM413" s="104" t="s">
        <v>266</v>
      </c>
      <c r="XCN413" s="104" t="s">
        <v>266</v>
      </c>
      <c r="XCO413" s="104" t="s">
        <v>266</v>
      </c>
      <c r="XCP413" s="104" t="s">
        <v>266</v>
      </c>
      <c r="XCQ413" s="104" t="s">
        <v>266</v>
      </c>
      <c r="XCR413" s="104" t="s">
        <v>266</v>
      </c>
      <c r="XCS413" s="104" t="s">
        <v>266</v>
      </c>
      <c r="XCT413" s="104" t="s">
        <v>266</v>
      </c>
      <c r="XCU413" s="104" t="s">
        <v>266</v>
      </c>
      <c r="XCV413" s="104" t="s">
        <v>266</v>
      </c>
      <c r="XCW413" s="104" t="s">
        <v>266</v>
      </c>
      <c r="XCX413" s="104" t="s">
        <v>266</v>
      </c>
      <c r="XCY413" s="104" t="s">
        <v>266</v>
      </c>
      <c r="XCZ413" s="104" t="s">
        <v>266</v>
      </c>
      <c r="XDA413" s="104" t="s">
        <v>266</v>
      </c>
      <c r="XDB413" s="104" t="s">
        <v>266</v>
      </c>
      <c r="XDC413" s="104" t="s">
        <v>266</v>
      </c>
      <c r="XDD413" s="104" t="s">
        <v>266</v>
      </c>
      <c r="XDE413" s="104" t="s">
        <v>266</v>
      </c>
      <c r="XDF413" s="104" t="s">
        <v>266</v>
      </c>
      <c r="XDG413" s="104" t="s">
        <v>266</v>
      </c>
      <c r="XDH413" s="104" t="s">
        <v>266</v>
      </c>
      <c r="XDI413" s="104" t="s">
        <v>266</v>
      </c>
      <c r="XDJ413" s="104" t="s">
        <v>266</v>
      </c>
      <c r="XDK413" s="104" t="s">
        <v>266</v>
      </c>
      <c r="XDL413" s="104" t="s">
        <v>266</v>
      </c>
      <c r="XDM413" s="104" t="s">
        <v>266</v>
      </c>
      <c r="XDN413" s="104" t="s">
        <v>266</v>
      </c>
      <c r="XDO413" s="104" t="s">
        <v>266</v>
      </c>
      <c r="XDP413" s="104" t="s">
        <v>266</v>
      </c>
      <c r="XDQ413" s="104" t="s">
        <v>266</v>
      </c>
      <c r="XDR413" s="104" t="s">
        <v>266</v>
      </c>
      <c r="XDS413" s="104" t="s">
        <v>266</v>
      </c>
      <c r="XDT413" s="104" t="s">
        <v>266</v>
      </c>
      <c r="XDU413" s="104" t="s">
        <v>266</v>
      </c>
      <c r="XDV413" s="104" t="s">
        <v>266</v>
      </c>
      <c r="XDW413" s="104" t="s">
        <v>266</v>
      </c>
      <c r="XDX413" s="104" t="s">
        <v>266</v>
      </c>
      <c r="XDY413" s="104" t="s">
        <v>266</v>
      </c>
      <c r="XDZ413" s="104" t="s">
        <v>266</v>
      </c>
      <c r="XEA413" s="104" t="s">
        <v>266</v>
      </c>
      <c r="XEB413" s="104" t="s">
        <v>266</v>
      </c>
      <c r="XEC413" s="104" t="s">
        <v>266</v>
      </c>
      <c r="XED413" s="104" t="s">
        <v>266</v>
      </c>
      <c r="XEE413" s="104" t="s">
        <v>266</v>
      </c>
      <c r="XEF413" s="104" t="s">
        <v>266</v>
      </c>
      <c r="XEG413" s="104" t="s">
        <v>266</v>
      </c>
      <c r="XEH413" s="104" t="s">
        <v>266</v>
      </c>
      <c r="XEI413" s="104" t="s">
        <v>266</v>
      </c>
      <c r="XEJ413" s="104" t="s">
        <v>266</v>
      </c>
      <c r="XEK413" s="104" t="s">
        <v>266</v>
      </c>
      <c r="XEL413" s="104" t="s">
        <v>266</v>
      </c>
      <c r="XEM413" s="104" t="s">
        <v>266</v>
      </c>
      <c r="XEN413" s="104" t="s">
        <v>266</v>
      </c>
      <c r="XEO413" s="104" t="s">
        <v>266</v>
      </c>
      <c r="XEP413" s="104" t="s">
        <v>266</v>
      </c>
      <c r="XEQ413" s="104" t="s">
        <v>266</v>
      </c>
      <c r="XER413" s="104" t="s">
        <v>266</v>
      </c>
      <c r="XES413" s="104" t="s">
        <v>266</v>
      </c>
      <c r="XET413" s="104" t="s">
        <v>266</v>
      </c>
      <c r="XEU413" s="104" t="s">
        <v>266</v>
      </c>
      <c r="XEV413" s="104" t="s">
        <v>266</v>
      </c>
      <c r="XEW413" s="104" t="s">
        <v>266</v>
      </c>
      <c r="XEX413" s="104" t="s">
        <v>266</v>
      </c>
      <c r="XEY413" s="104" t="s">
        <v>266</v>
      </c>
      <c r="XEZ413" s="104" t="s">
        <v>266</v>
      </c>
      <c r="XFA413" s="104" t="s">
        <v>266</v>
      </c>
      <c r="XFB413" s="104" t="s">
        <v>266</v>
      </c>
      <c r="XFC413" s="104" t="s">
        <v>266</v>
      </c>
      <c r="XFD413" s="104" t="s">
        <v>266</v>
      </c>
    </row>
    <row r="414" spans="1:16384" ht="33" customHeight="1" x14ac:dyDescent="0.25">
      <c r="A414" s="118" t="s">
        <v>244</v>
      </c>
      <c r="B414" s="118"/>
      <c r="C414" s="118"/>
      <c r="D414" s="118"/>
      <c r="E414" s="118"/>
      <c r="F414" s="118"/>
      <c r="G414" s="118"/>
      <c r="H414" s="118"/>
      <c r="I414" s="118"/>
      <c r="J414" s="118"/>
      <c r="K414" s="118"/>
      <c r="L414" s="118"/>
      <c r="M414" s="118"/>
      <c r="N414" s="118"/>
      <c r="O414" s="118"/>
      <c r="P414" s="118"/>
      <c r="Q414" s="118"/>
      <c r="R414" s="118"/>
      <c r="S414" s="118"/>
      <c r="T414" s="118"/>
      <c r="U414" s="118"/>
      <c r="V414" s="118"/>
      <c r="W414" s="118"/>
      <c r="X414" s="118"/>
      <c r="Y414" s="118"/>
      <c r="Z414" s="118"/>
      <c r="AA414" s="118"/>
    </row>
  </sheetData>
  <mergeCells count="21">
    <mergeCell ref="A414:AA414"/>
    <mergeCell ref="V1:AA1"/>
    <mergeCell ref="A412:AA412"/>
    <mergeCell ref="A11:C11"/>
    <mergeCell ref="D11:E11"/>
    <mergeCell ref="F11:G11"/>
    <mergeCell ref="A10:Q10"/>
    <mergeCell ref="H11:Q11"/>
    <mergeCell ref="S10:S11"/>
    <mergeCell ref="R10:R11"/>
    <mergeCell ref="Z10:AA10"/>
    <mergeCell ref="T10:Y10"/>
    <mergeCell ref="A8:AA8"/>
    <mergeCell ref="A7:AA7"/>
    <mergeCell ref="A2:AA2"/>
    <mergeCell ref="A3:AA3"/>
    <mergeCell ref="A4:AA4"/>
    <mergeCell ref="A6:AA6"/>
    <mergeCell ref="AE366:AF366"/>
    <mergeCell ref="AE377:AF377"/>
    <mergeCell ref="AB221:AC221"/>
  </mergeCells>
  <pageMargins left="0.39370078740157483" right="0.39370078740157483" top="0.78740157480314965" bottom="0.39370078740157483" header="0" footer="0"/>
  <pageSetup paperSize="9" scale="63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Всего-дор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2019-09-16T14:07:42Z</dcterms:modified>
</cp:coreProperties>
</file>